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Michael Frede\Documents\Michael\BSV\Vorstand\Bestandserhebungen\2024\"/>
    </mc:Choice>
  </mc:AlternateContent>
  <workbookProtection workbookAlgorithmName="SHA-512" workbookHashValue="dpkfNuB8exHeBMcIPUMcv4T4YtlpD1ICggdjxgGb5LhhxaABQR9cVVtsZuovm3LoJpx8poJWpR8UqaH+pcRMyQ==" workbookSaltValue="qjzLPcTPETId9NH1iDFA8Q==" workbookSpinCount="100000" lockStructure="1"/>
  <bookViews>
    <workbookView xWindow="0" yWindow="0" windowWidth="28800" windowHeight="11835" tabRatio="654" activeTab="1"/>
  </bookViews>
  <sheets>
    <sheet name="Hinweise" sheetId="7" r:id="rId1"/>
    <sheet name="BSG Ansprechpartner" sheetId="5" r:id="rId2"/>
    <sheet name="Bestandserhebung" sheetId="1" r:id="rId3"/>
    <sheet name="Auswertung für LBSVN" sheetId="2" state="hidden" r:id="rId4"/>
    <sheet name="Grunddaten" sheetId="4" state="hidden" r:id="rId5"/>
    <sheet name="Rechnung" sheetId="8" state="veryHidden" r:id="rId6"/>
  </sheets>
  <definedNames>
    <definedName name="_xlnm._FilterDatabase" localSheetId="2" hidden="1">Bestandserhebung!$B$18:$P$118</definedName>
    <definedName name="Beiträge">Grunddaten!$J$4:$J$24</definedName>
    <definedName name="Beiträge_Summen">Grunddaten!$J$4:$K$24</definedName>
    <definedName name="BSG_NAMEN">Grunddaten!$O$4:$O$50</definedName>
    <definedName name="BSG_Namen_NR">Grunddaten!$O$4:$P$50</definedName>
    <definedName name="_xlnm.Print_Area" localSheetId="3">'Auswertung für LBSVN'!$B$2:$P$41</definedName>
    <definedName name="_xlnm.Print_Area" localSheetId="2">OFFSET(Bestandserhebung!$B$1,,,MAX(IF(Bestandserhebung!$C$19:$C$918&lt;&gt;"",ROW(Bestandserhebung!$19:$918))),15)</definedName>
    <definedName name="_xlnm.Print_Area" localSheetId="1">IF('BSG Ansprechpartner'!$B$75=FALSE,'BSG Ansprechpartner'!$A$1:$E$36,'BSG Ansprechpartner'!$A$1:$E$73)</definedName>
    <definedName name="_xlnm.Print_Area" localSheetId="4">Grunddaten!$A$1:$J$32</definedName>
    <definedName name="_xlnm.Print_Area" localSheetId="0">Hinweise!$A$1:$L$35</definedName>
    <definedName name="_xlnm.Print_Area" localSheetId="5">Rechnung!$A$1:$F$49</definedName>
    <definedName name="Geburtsdatum">Bestandserhebung!$E$19:$E$918</definedName>
    <definedName name="Geschlecht">Bestandserhebung!$F$19:$F$918</definedName>
    <definedName name="Ligen">Grunddaten!$G$8:$G$14</definedName>
    <definedName name="Name">Bestandserhebung!$C$19:$C$918</definedName>
    <definedName name="Sparte1">Bestandserhebung!$H$19:$H$918</definedName>
    <definedName name="Sparten">Grunddaten!$C$6:$C$126</definedName>
    <definedName name="Tarif">Bestandserhebung!$G$19:$G$918</definedName>
    <definedName name="TARIFE">Grunddaten!$G$4:$G$6</definedName>
    <definedName name="Vorname">Bestandserhebung!$D$19:$D$918</definedName>
  </definedNames>
  <calcPr calcId="152511"/>
</workbook>
</file>

<file path=xl/calcChain.xml><?xml version="1.0" encoding="utf-8"?>
<calcChain xmlns="http://schemas.openxmlformats.org/spreadsheetml/2006/main">
  <c r="B152" i="7" l="1"/>
  <c r="B153" i="7"/>
  <c r="B137" i="7"/>
  <c r="B138" i="7"/>
  <c r="B139" i="7"/>
  <c r="B140" i="7"/>
  <c r="B141" i="7"/>
  <c r="B142" i="7"/>
  <c r="B143" i="7"/>
  <c r="B144" i="7"/>
  <c r="B145" i="7"/>
  <c r="B146" i="7"/>
  <c r="B147" i="7"/>
  <c r="B148" i="7"/>
  <c r="B149" i="7"/>
  <c r="B150" i="7"/>
  <c r="B151" i="7"/>
  <c r="R918" i="1"/>
  <c r="R917" i="1"/>
  <c r="R916" i="1"/>
  <c r="R915" i="1"/>
  <c r="R914" i="1"/>
  <c r="R913" i="1"/>
  <c r="R912" i="1"/>
  <c r="R911" i="1"/>
  <c r="R910" i="1"/>
  <c r="R909" i="1"/>
  <c r="R908" i="1"/>
  <c r="R907" i="1"/>
  <c r="R906" i="1"/>
  <c r="R905" i="1"/>
  <c r="R904" i="1"/>
  <c r="R903" i="1"/>
  <c r="R902" i="1"/>
  <c r="R901" i="1"/>
  <c r="R900" i="1"/>
  <c r="R899" i="1"/>
  <c r="R898" i="1"/>
  <c r="R897" i="1"/>
  <c r="R896" i="1"/>
  <c r="R895" i="1"/>
  <c r="R894" i="1"/>
  <c r="R893" i="1"/>
  <c r="R892" i="1"/>
  <c r="R891" i="1"/>
  <c r="R890" i="1"/>
  <c r="R889" i="1"/>
  <c r="R888" i="1"/>
  <c r="R887" i="1"/>
  <c r="R886" i="1"/>
  <c r="R885" i="1"/>
  <c r="R884" i="1"/>
  <c r="R883" i="1"/>
  <c r="R882" i="1"/>
  <c r="R881" i="1"/>
  <c r="R880" i="1"/>
  <c r="R879" i="1"/>
  <c r="R878" i="1"/>
  <c r="R877" i="1"/>
  <c r="R876" i="1"/>
  <c r="R875" i="1"/>
  <c r="R874" i="1"/>
  <c r="R873" i="1"/>
  <c r="R872" i="1"/>
  <c r="R871" i="1"/>
  <c r="R870" i="1"/>
  <c r="R869" i="1"/>
  <c r="R868" i="1"/>
  <c r="R867" i="1"/>
  <c r="R866" i="1"/>
  <c r="R865" i="1"/>
  <c r="R864" i="1"/>
  <c r="R863" i="1"/>
  <c r="R862" i="1"/>
  <c r="R861" i="1"/>
  <c r="R860" i="1"/>
  <c r="R859" i="1"/>
  <c r="R858" i="1"/>
  <c r="R857" i="1"/>
  <c r="R856" i="1"/>
  <c r="R855" i="1"/>
  <c r="R854" i="1"/>
  <c r="R853" i="1"/>
  <c r="R852" i="1"/>
  <c r="R851" i="1"/>
  <c r="R850" i="1"/>
  <c r="R849" i="1"/>
  <c r="R848" i="1"/>
  <c r="R847" i="1"/>
  <c r="R846" i="1"/>
  <c r="R845" i="1"/>
  <c r="R844" i="1"/>
  <c r="R843" i="1"/>
  <c r="R842" i="1"/>
  <c r="R841" i="1"/>
  <c r="R840" i="1"/>
  <c r="R839" i="1"/>
  <c r="R838" i="1"/>
  <c r="R837" i="1"/>
  <c r="R836" i="1"/>
  <c r="R835" i="1"/>
  <c r="R834" i="1"/>
  <c r="R833" i="1"/>
  <c r="R832" i="1"/>
  <c r="R831" i="1"/>
  <c r="R830" i="1"/>
  <c r="R829" i="1"/>
  <c r="R828" i="1"/>
  <c r="R827" i="1"/>
  <c r="R826" i="1"/>
  <c r="R825" i="1"/>
  <c r="R824" i="1"/>
  <c r="R823" i="1"/>
  <c r="R822" i="1"/>
  <c r="R821" i="1"/>
  <c r="R820" i="1"/>
  <c r="R819" i="1"/>
  <c r="R818" i="1"/>
  <c r="R817" i="1"/>
  <c r="R816" i="1"/>
  <c r="R815" i="1"/>
  <c r="R814" i="1"/>
  <c r="R813" i="1"/>
  <c r="R812" i="1"/>
  <c r="R811" i="1"/>
  <c r="R810" i="1"/>
  <c r="R809" i="1"/>
  <c r="R808" i="1"/>
  <c r="R807" i="1"/>
  <c r="R806" i="1"/>
  <c r="R805" i="1"/>
  <c r="R804" i="1"/>
  <c r="R803" i="1"/>
  <c r="R802" i="1"/>
  <c r="R801" i="1"/>
  <c r="R800" i="1"/>
  <c r="R799" i="1"/>
  <c r="R798" i="1"/>
  <c r="R797" i="1"/>
  <c r="R796" i="1"/>
  <c r="R795" i="1"/>
  <c r="R794" i="1"/>
  <c r="R793" i="1"/>
  <c r="R792" i="1"/>
  <c r="R791" i="1"/>
  <c r="R790" i="1"/>
  <c r="R789" i="1"/>
  <c r="R788" i="1"/>
  <c r="R787" i="1"/>
  <c r="R786" i="1"/>
  <c r="R785" i="1"/>
  <c r="R784" i="1"/>
  <c r="R783" i="1"/>
  <c r="R782" i="1"/>
  <c r="R781" i="1"/>
  <c r="R780" i="1"/>
  <c r="R779" i="1"/>
  <c r="R778" i="1"/>
  <c r="R777" i="1"/>
  <c r="R776" i="1"/>
  <c r="R775" i="1"/>
  <c r="R774" i="1"/>
  <c r="R773" i="1"/>
  <c r="R772" i="1"/>
  <c r="R771" i="1"/>
  <c r="R770" i="1"/>
  <c r="R769" i="1"/>
  <c r="R768" i="1"/>
  <c r="R767" i="1"/>
  <c r="R766" i="1"/>
  <c r="R765" i="1"/>
  <c r="R764" i="1"/>
  <c r="R763" i="1"/>
  <c r="R762" i="1"/>
  <c r="R761" i="1"/>
  <c r="R760" i="1"/>
  <c r="R759" i="1"/>
  <c r="R758" i="1"/>
  <c r="R757" i="1"/>
  <c r="R756" i="1"/>
  <c r="R755" i="1"/>
  <c r="R754" i="1"/>
  <c r="R753" i="1"/>
  <c r="R752" i="1"/>
  <c r="R751" i="1"/>
  <c r="R750" i="1"/>
  <c r="R749" i="1"/>
  <c r="R748" i="1"/>
  <c r="R747" i="1"/>
  <c r="R746" i="1"/>
  <c r="R745" i="1"/>
  <c r="R744" i="1"/>
  <c r="R743" i="1"/>
  <c r="R742" i="1"/>
  <c r="R741" i="1"/>
  <c r="R740" i="1"/>
  <c r="R739" i="1"/>
  <c r="R738" i="1"/>
  <c r="R737" i="1"/>
  <c r="R736" i="1"/>
  <c r="R735" i="1"/>
  <c r="R734" i="1"/>
  <c r="R733" i="1"/>
  <c r="R732" i="1"/>
  <c r="R731" i="1"/>
  <c r="R730" i="1"/>
  <c r="R729" i="1"/>
  <c r="R728" i="1"/>
  <c r="R727" i="1"/>
  <c r="R726" i="1"/>
  <c r="R725" i="1"/>
  <c r="R724" i="1"/>
  <c r="R723" i="1"/>
  <c r="R722" i="1"/>
  <c r="R721" i="1"/>
  <c r="R720" i="1"/>
  <c r="R719" i="1"/>
  <c r="R718" i="1"/>
  <c r="R717" i="1"/>
  <c r="R716" i="1"/>
  <c r="R715" i="1"/>
  <c r="R714" i="1"/>
  <c r="R713" i="1"/>
  <c r="R712" i="1"/>
  <c r="R711" i="1"/>
  <c r="R710" i="1"/>
  <c r="R709" i="1"/>
  <c r="R708" i="1"/>
  <c r="R707" i="1"/>
  <c r="R706" i="1"/>
  <c r="R705" i="1"/>
  <c r="R704" i="1"/>
  <c r="R703" i="1"/>
  <c r="R702" i="1"/>
  <c r="R701" i="1"/>
  <c r="R700" i="1"/>
  <c r="R699" i="1"/>
  <c r="R698" i="1"/>
  <c r="R697" i="1"/>
  <c r="R696" i="1"/>
  <c r="R695" i="1"/>
  <c r="R694" i="1"/>
  <c r="R693" i="1"/>
  <c r="R692" i="1"/>
  <c r="R691" i="1"/>
  <c r="R690" i="1"/>
  <c r="R689" i="1"/>
  <c r="R688" i="1"/>
  <c r="R687" i="1"/>
  <c r="R686" i="1"/>
  <c r="R685" i="1"/>
  <c r="R684" i="1"/>
  <c r="R683" i="1"/>
  <c r="R682" i="1"/>
  <c r="R681" i="1"/>
  <c r="R680" i="1"/>
  <c r="R679" i="1"/>
  <c r="R678" i="1"/>
  <c r="R677"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S22" i="1"/>
  <c r="T22" i="1"/>
  <c r="R22" i="1"/>
  <c r="S21" i="1"/>
  <c r="S20" i="1"/>
  <c r="S19" i="1"/>
  <c r="T19" i="1"/>
  <c r="R19" i="1" s="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T20" i="1"/>
  <c r="T21"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R20" i="1"/>
  <c r="R21" i="1"/>
  <c r="P52" i="4"/>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N6" i="1" s="1"/>
  <c r="D30" i="8" s="1"/>
  <c r="F30" i="8" s="1"/>
  <c r="G20" i="1"/>
  <c r="G19" i="1"/>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40" i="7"/>
  <c r="P17" i="8"/>
  <c r="A10" i="8" s="1"/>
  <c r="P21" i="8"/>
  <c r="P19" i="8"/>
  <c r="A12" i="8"/>
  <c r="P18" i="8"/>
  <c r="A11" i="8"/>
  <c r="C6" i="5"/>
  <c r="P24" i="8" s="1"/>
  <c r="A9" i="8" s="1"/>
  <c r="C9" i="5"/>
  <c r="P16" i="8" s="1"/>
  <c r="A8" i="8" s="1"/>
  <c r="P26" i="8"/>
  <c r="A15" i="8" s="1"/>
  <c r="H4" i="1"/>
  <c r="H5" i="1" s="1"/>
  <c r="P23" i="8" s="1"/>
  <c r="A16" i="8" s="1"/>
  <c r="O21" i="8"/>
  <c r="O17" i="8"/>
  <c r="O18" i="8"/>
  <c r="O19" i="8"/>
  <c r="O16" i="8"/>
  <c r="Q12" i="8"/>
  <c r="Q11" i="8"/>
  <c r="Q10" i="8"/>
  <c r="O6" i="2"/>
  <c r="N6" i="2"/>
  <c r="P6" i="2" s="1"/>
  <c r="E26" i="8"/>
  <c r="H7" i="1"/>
  <c r="C4" i="2" s="1"/>
  <c r="H5" i="2" s="1"/>
  <c r="E19" i="8"/>
  <c r="E20" i="8"/>
  <c r="E21" i="8"/>
  <c r="E22" i="8"/>
  <c r="E23" i="8"/>
  <c r="E24" i="8"/>
  <c r="F24" i="8" s="1"/>
  <c r="E27" i="8"/>
  <c r="E28" i="8"/>
  <c r="F28" i="8"/>
  <c r="E29" i="8"/>
  <c r="E30" i="8"/>
  <c r="E31" i="8"/>
  <c r="D7" i="7"/>
  <c r="K10" i="4"/>
  <c r="E25" i="8" s="1"/>
  <c r="F25" i="8" s="1"/>
  <c r="Q5" i="8"/>
  <c r="Q6" i="8"/>
  <c r="Q7" i="8"/>
  <c r="R6" i="8" s="1"/>
  <c r="Q8" i="8"/>
  <c r="Q9" i="8"/>
  <c r="S10" i="8"/>
  <c r="D29" i="8"/>
  <c r="F29" i="8" s="1"/>
  <c r="Q4" i="8"/>
  <c r="R4" i="8" s="1"/>
  <c r="S8" i="8" s="1"/>
  <c r="R8" i="8"/>
  <c r="S11" i="8"/>
  <c r="D27" i="8"/>
  <c r="F27" i="8" s="1"/>
  <c r="B75" i="5"/>
  <c r="C4" i="1"/>
  <c r="F15" i="8"/>
  <c r="A6" i="8"/>
  <c r="J7" i="2"/>
  <c r="H7" i="2"/>
  <c r="F7" i="2"/>
  <c r="K7" i="2"/>
  <c r="I7" i="2"/>
  <c r="G7" i="2"/>
  <c r="E7" i="2"/>
  <c r="D7" i="2"/>
  <c r="D26" i="8"/>
  <c r="F26" i="8" s="1"/>
  <c r="C73" i="5"/>
  <c r="B1" i="5"/>
  <c r="B34" i="2"/>
  <c r="B35" i="2"/>
  <c r="O35" i="2" s="1"/>
  <c r="B36" i="2"/>
  <c r="B13" i="2"/>
  <c r="O13" i="2" s="1"/>
  <c r="B14" i="2"/>
  <c r="B15" i="2"/>
  <c r="O15" i="2" s="1"/>
  <c r="B16" i="2"/>
  <c r="B17" i="2"/>
  <c r="B18" i="2"/>
  <c r="B19" i="2"/>
  <c r="O19" i="2" s="1"/>
  <c r="B20" i="2"/>
  <c r="B21" i="2"/>
  <c r="O21" i="2" s="1"/>
  <c r="B22" i="2"/>
  <c r="B23" i="2"/>
  <c r="O23" i="2" s="1"/>
  <c r="B24" i="2"/>
  <c r="B25" i="2"/>
  <c r="B26" i="2"/>
  <c r="B27" i="2"/>
  <c r="O27" i="2" s="1"/>
  <c r="B28" i="2"/>
  <c r="B29" i="2"/>
  <c r="B30" i="2"/>
  <c r="B31" i="2"/>
  <c r="O31" i="2" s="1"/>
  <c r="B32" i="2"/>
  <c r="B33" i="2"/>
  <c r="B12" i="2"/>
  <c r="B11" i="2"/>
  <c r="P11" i="2" s="1"/>
  <c r="C6" i="2"/>
  <c r="B41" i="2"/>
  <c r="P13" i="2"/>
  <c r="P26" i="2"/>
  <c r="O26" i="2"/>
  <c r="P14" i="2"/>
  <c r="O14" i="2"/>
  <c r="P32" i="2"/>
  <c r="O32" i="2"/>
  <c r="P28" i="2"/>
  <c r="O28" i="2"/>
  <c r="P24" i="2"/>
  <c r="O24" i="2"/>
  <c r="P20" i="2"/>
  <c r="O20" i="2"/>
  <c r="P16" i="2"/>
  <c r="O16" i="2"/>
  <c r="P36" i="2"/>
  <c r="O36" i="2"/>
  <c r="P30" i="2"/>
  <c r="O30" i="2"/>
  <c r="P22" i="2"/>
  <c r="O22" i="2"/>
  <c r="P18" i="2"/>
  <c r="O18" i="2"/>
  <c r="P34" i="2"/>
  <c r="O34" i="2"/>
  <c r="O33" i="2"/>
  <c r="P33" i="2"/>
  <c r="O29" i="2"/>
  <c r="P29" i="2"/>
  <c r="O25" i="2"/>
  <c r="P25" i="2"/>
  <c r="O17" i="2"/>
  <c r="P17" i="2"/>
  <c r="O11" i="2"/>
  <c r="P27" i="2"/>
  <c r="P19" i="2"/>
  <c r="P35" i="2"/>
  <c r="O12" i="2"/>
  <c r="P12" i="2"/>
  <c r="K17" i="2"/>
  <c r="L17" i="2"/>
  <c r="G17" i="2"/>
  <c r="C17" i="2"/>
  <c r="E17" i="2"/>
  <c r="H17" i="2"/>
  <c r="D17" i="2"/>
  <c r="F17" i="2"/>
  <c r="K32" i="2"/>
  <c r="F32" i="2"/>
  <c r="E32" i="2"/>
  <c r="G32" i="2"/>
  <c r="C32" i="2"/>
  <c r="L32" i="2"/>
  <c r="H32" i="2"/>
  <c r="D32" i="2"/>
  <c r="E24" i="2"/>
  <c r="I24" i="2"/>
  <c r="K24" i="2"/>
  <c r="F24" i="2"/>
  <c r="G24" i="2"/>
  <c r="C24" i="2"/>
  <c r="L24" i="2"/>
  <c r="H24" i="2"/>
  <c r="D24" i="2"/>
  <c r="H16" i="2"/>
  <c r="D16" i="2"/>
  <c r="C16" i="2"/>
  <c r="E16" i="2"/>
  <c r="I16" i="2"/>
  <c r="K16" i="2"/>
  <c r="F16" i="2"/>
  <c r="G16" i="2"/>
  <c r="L16" i="2"/>
  <c r="C31" i="2"/>
  <c r="D31" i="2"/>
  <c r="J31" i="2"/>
  <c r="I31" i="2"/>
  <c r="E31" i="2"/>
  <c r="H31" i="2"/>
  <c r="G31" i="2"/>
  <c r="L31" i="2"/>
  <c r="H23" i="2"/>
  <c r="G23" i="2"/>
  <c r="K23" i="2"/>
  <c r="L23" i="2"/>
  <c r="E23" i="2"/>
  <c r="C23" i="2"/>
  <c r="F23" i="2"/>
  <c r="E15" i="2"/>
  <c r="F15" i="2"/>
  <c r="H15" i="2"/>
  <c r="G15" i="2"/>
  <c r="K15" i="2"/>
  <c r="L15" i="2"/>
  <c r="C15" i="2"/>
  <c r="D15" i="2"/>
  <c r="D30" i="2"/>
  <c r="J30" i="2"/>
  <c r="I30" i="2"/>
  <c r="G30" i="2"/>
  <c r="K30" i="2"/>
  <c r="E30" i="2"/>
  <c r="F30" i="2"/>
  <c r="H30" i="2"/>
  <c r="L30" i="2"/>
  <c r="C30" i="2"/>
  <c r="I22" i="2"/>
  <c r="C22" i="2"/>
  <c r="D22" i="2"/>
  <c r="J22" i="2"/>
  <c r="G22" i="2"/>
  <c r="K22" i="2"/>
  <c r="E22" i="2"/>
  <c r="F22" i="2"/>
  <c r="H22" i="2"/>
  <c r="L22" i="2"/>
  <c r="F14" i="2"/>
  <c r="H14" i="2"/>
  <c r="L14" i="2"/>
  <c r="I14" i="2"/>
  <c r="C14" i="2"/>
  <c r="D14" i="2"/>
  <c r="J14" i="2"/>
  <c r="E14" i="2"/>
  <c r="G14" i="2"/>
  <c r="K14" i="2"/>
  <c r="G25" i="2"/>
  <c r="C25" i="2"/>
  <c r="E25" i="2"/>
  <c r="K25" i="2"/>
  <c r="H25" i="2"/>
  <c r="D25" i="2"/>
  <c r="F25" i="2"/>
  <c r="I25" i="2"/>
  <c r="J25" i="2"/>
  <c r="L25" i="2"/>
  <c r="E11" i="2"/>
  <c r="F11" i="2"/>
  <c r="I11" i="2"/>
  <c r="H11" i="2"/>
  <c r="G11" i="2"/>
  <c r="K11" i="2"/>
  <c r="J11" i="2"/>
  <c r="L11" i="2"/>
  <c r="C11" i="2"/>
  <c r="D11" i="2"/>
  <c r="H29" i="2"/>
  <c r="D29" i="2"/>
  <c r="F29" i="2"/>
  <c r="J29" i="2"/>
  <c r="L29" i="2"/>
  <c r="I29" i="2"/>
  <c r="K29" i="2"/>
  <c r="E29" i="2"/>
  <c r="G29" i="2"/>
  <c r="C29" i="2"/>
  <c r="J21" i="2"/>
  <c r="L21" i="2"/>
  <c r="G21" i="2"/>
  <c r="C21" i="2"/>
  <c r="E21" i="2"/>
  <c r="I21" i="2"/>
  <c r="K21" i="2"/>
  <c r="H21" i="2"/>
  <c r="D21" i="2"/>
  <c r="F21" i="2"/>
  <c r="I13" i="2"/>
  <c r="K13" i="2"/>
  <c r="J13" i="2"/>
  <c r="L13" i="2"/>
  <c r="G13" i="2"/>
  <c r="C13" i="2"/>
  <c r="E13" i="2"/>
  <c r="H13" i="2"/>
  <c r="D13" i="2"/>
  <c r="F13" i="2"/>
  <c r="H12" i="2"/>
  <c r="D12" i="2"/>
  <c r="E12" i="2"/>
  <c r="I12" i="2"/>
  <c r="K12" i="2"/>
  <c r="F12" i="2"/>
  <c r="J12" i="2"/>
  <c r="C12" i="2"/>
  <c r="G12" i="2"/>
  <c r="L12" i="2"/>
  <c r="I28" i="2"/>
  <c r="K28" i="2"/>
  <c r="F28" i="2"/>
  <c r="J28" i="2"/>
  <c r="G28" i="2"/>
  <c r="C28" i="2"/>
  <c r="E28" i="2"/>
  <c r="L28" i="2"/>
  <c r="H28" i="2"/>
  <c r="D28" i="2"/>
  <c r="E20" i="2"/>
  <c r="I20" i="2"/>
  <c r="K20" i="2"/>
  <c r="F20" i="2"/>
  <c r="J20" i="2"/>
  <c r="G20" i="2"/>
  <c r="C20" i="2"/>
  <c r="L20" i="2"/>
  <c r="D20" i="2"/>
  <c r="H20" i="2"/>
  <c r="E36" i="2"/>
  <c r="D36" i="2"/>
  <c r="F36" i="2"/>
  <c r="I36" i="2"/>
  <c r="K36" i="2"/>
  <c r="J36" i="2"/>
  <c r="G36" i="2"/>
  <c r="H36" i="2"/>
  <c r="L36" i="2"/>
  <c r="C36" i="2"/>
  <c r="J27" i="2"/>
  <c r="L27" i="2"/>
  <c r="C27" i="2"/>
  <c r="I27" i="2"/>
  <c r="D27" i="2"/>
  <c r="E27" i="2"/>
  <c r="F27" i="2"/>
  <c r="H27" i="2"/>
  <c r="G27" i="2"/>
  <c r="K27" i="2"/>
  <c r="F19" i="2"/>
  <c r="I19" i="2"/>
  <c r="H19" i="2"/>
  <c r="G19" i="2"/>
  <c r="K19" i="2"/>
  <c r="J19" i="2"/>
  <c r="D19" i="2"/>
  <c r="L19" i="2"/>
  <c r="C19" i="2"/>
  <c r="E19" i="2"/>
  <c r="D35" i="2"/>
  <c r="L35" i="2"/>
  <c r="E35" i="2"/>
  <c r="F35" i="2"/>
  <c r="I35" i="2"/>
  <c r="H35" i="2"/>
  <c r="G35" i="2"/>
  <c r="K35" i="2"/>
  <c r="J35" i="2"/>
  <c r="C35" i="2"/>
  <c r="H33" i="2"/>
  <c r="D33" i="2"/>
  <c r="F33" i="2"/>
  <c r="J33" i="2"/>
  <c r="L33" i="2"/>
  <c r="I33" i="2"/>
  <c r="K33" i="2"/>
  <c r="G33" i="2"/>
  <c r="C33" i="2"/>
  <c r="E33" i="2"/>
  <c r="I26" i="2"/>
  <c r="C26" i="2"/>
  <c r="D26" i="2"/>
  <c r="J26" i="2"/>
  <c r="G26" i="2"/>
  <c r="K26" i="2"/>
  <c r="E26" i="2"/>
  <c r="F26" i="2"/>
  <c r="H26" i="2"/>
  <c r="L26" i="2"/>
  <c r="H18" i="2"/>
  <c r="L18" i="2"/>
  <c r="K18" i="2"/>
  <c r="E18" i="2"/>
  <c r="I18" i="2"/>
  <c r="C18" i="2"/>
  <c r="G18" i="2"/>
  <c r="D18" i="2"/>
  <c r="J18" i="2"/>
  <c r="F18" i="2"/>
  <c r="J34" i="2"/>
  <c r="C34" i="2"/>
  <c r="G34" i="2"/>
  <c r="K34" i="2"/>
  <c r="E34" i="2"/>
  <c r="F34" i="2"/>
  <c r="H34" i="2"/>
  <c r="L34" i="2"/>
  <c r="I34" i="2"/>
  <c r="D34" i="2"/>
  <c r="B2" i="1"/>
  <c r="K41" i="2"/>
  <c r="L41" i="2"/>
  <c r="F41" i="2"/>
  <c r="E41" i="2"/>
  <c r="I41" i="2"/>
  <c r="J41" i="2"/>
  <c r="C41" i="2"/>
  <c r="D41" i="2"/>
  <c r="G41" i="2"/>
  <c r="H41" i="2"/>
  <c r="N12" i="2"/>
  <c r="M11" i="2"/>
  <c r="N11" i="2"/>
  <c r="M25" i="2"/>
  <c r="M24" i="2"/>
  <c r="M22" i="2"/>
  <c r="N14" i="2"/>
  <c r="N22" i="2"/>
  <c r="M29" i="2"/>
  <c r="M30" i="2"/>
  <c r="N35" i="2"/>
  <c r="N30" i="2"/>
  <c r="M14" i="2"/>
  <c r="N25" i="2"/>
  <c r="M16" i="2"/>
  <c r="N41" i="2" l="1"/>
  <c r="O4" i="2" s="1"/>
  <c r="N26" i="2"/>
  <c r="N20" i="2"/>
  <c r="N29" i="2"/>
  <c r="N18" i="2"/>
  <c r="M18" i="2"/>
  <c r="N27" i="2"/>
  <c r="M28" i="2"/>
  <c r="M12" i="2"/>
  <c r="P21" i="2"/>
  <c r="M26" i="2"/>
  <c r="M27" i="2"/>
  <c r="N33" i="2"/>
  <c r="N19" i="2"/>
  <c r="M13" i="2"/>
  <c r="N13" i="2"/>
  <c r="N21" i="2"/>
  <c r="M21" i="2"/>
  <c r="M34" i="2"/>
  <c r="M33" i="2"/>
  <c r="J17" i="2"/>
  <c r="N17" i="2" s="1"/>
  <c r="M41" i="2"/>
  <c r="N4" i="2" s="1"/>
  <c r="N34" i="2"/>
  <c r="M35" i="2"/>
  <c r="M19" i="2"/>
  <c r="N36" i="2"/>
  <c r="M36" i="2"/>
  <c r="M20" i="2"/>
  <c r="N28" i="2"/>
  <c r="D23" i="8"/>
  <c r="F23" i="8" s="1"/>
  <c r="D22" i="8"/>
  <c r="F22" i="8" s="1"/>
  <c r="D20" i="8"/>
  <c r="F20" i="8" s="1"/>
  <c r="D21" i="8"/>
  <c r="F21" i="8" s="1"/>
  <c r="D19" i="8"/>
  <c r="F19" i="8" s="1"/>
  <c r="J24" i="2"/>
  <c r="N24" i="2" s="1"/>
  <c r="I17" i="2"/>
  <c r="M17" i="2" s="1"/>
  <c r="P15" i="2"/>
  <c r="P23" i="2"/>
  <c r="P31" i="2"/>
  <c r="J15" i="2"/>
  <c r="N15" i="2" s="1"/>
  <c r="I15" i="2"/>
  <c r="M15" i="2" s="1"/>
  <c r="D23" i="2"/>
  <c r="J23" i="2"/>
  <c r="I23" i="2"/>
  <c r="M23" i="2" s="1"/>
  <c r="F31" i="2"/>
  <c r="N31" i="2" s="1"/>
  <c r="K31" i="2"/>
  <c r="M31" i="2" s="1"/>
  <c r="J16" i="2"/>
  <c r="N16" i="2" s="1"/>
  <c r="J32" i="2"/>
  <c r="N32" i="2" s="1"/>
  <c r="I32" i="2"/>
  <c r="M32" i="2" s="1"/>
  <c r="P41" i="2" l="1"/>
  <c r="D31" i="8" s="1"/>
  <c r="F31" i="8" s="1"/>
  <c r="F32" i="8" s="1"/>
  <c r="N5" i="2"/>
  <c r="N7" i="2" s="1"/>
  <c r="N23" i="2"/>
  <c r="O5" i="2" s="1"/>
  <c r="O7" i="2" s="1"/>
  <c r="P4" i="2"/>
  <c r="P5" i="2" l="1"/>
  <c r="P7" i="2" s="1"/>
</calcChain>
</file>

<file path=xl/comments1.xml><?xml version="1.0" encoding="utf-8"?>
<comments xmlns="http://schemas.openxmlformats.org/spreadsheetml/2006/main">
  <authors>
    <author>Kinopio</author>
  </authors>
  <commentList>
    <comment ref="N18" authorId="0" shapeId="0">
      <text>
        <r>
          <rPr>
            <b/>
            <sz val="9"/>
            <color indexed="81"/>
            <rFont val="Segoe UI"/>
            <family val="2"/>
          </rPr>
          <t>Wenn mehr als 1 Mannschaft gemeldet wird!</t>
        </r>
      </text>
    </comment>
  </commentList>
</comments>
</file>

<file path=xl/sharedStrings.xml><?xml version="1.0" encoding="utf-8"?>
<sst xmlns="http://schemas.openxmlformats.org/spreadsheetml/2006/main" count="560" uniqueCount="363">
  <si>
    <t>Name</t>
  </si>
  <si>
    <t>Vorname</t>
  </si>
  <si>
    <t>Sparte</t>
  </si>
  <si>
    <t>Name der BSG:</t>
  </si>
  <si>
    <t>BSV Celle e. V.</t>
  </si>
  <si>
    <t>Liga?</t>
  </si>
  <si>
    <t>#</t>
  </si>
  <si>
    <t>Männl./
Weibl.?</t>
  </si>
  <si>
    <t>Sportarten</t>
  </si>
  <si>
    <t>Jugendliche</t>
  </si>
  <si>
    <t>Mitglieder</t>
  </si>
  <si>
    <t>Summen</t>
  </si>
  <si>
    <t>davon Vereins-</t>
  </si>
  <si>
    <t>bis zu 18 Jahren</t>
  </si>
  <si>
    <t>v. 19 - 26 Jahren</t>
  </si>
  <si>
    <t>v. 27 - 40 Jahren</t>
  </si>
  <si>
    <t>v. 41 - 60 Jahren</t>
  </si>
  <si>
    <t>ab 61 Jahre</t>
  </si>
  <si>
    <t>Spalten 2 - 6</t>
  </si>
  <si>
    <t>spieler</t>
  </si>
  <si>
    <t>m        2         w</t>
  </si>
  <si>
    <t>m        3         w</t>
  </si>
  <si>
    <t>m        4         w</t>
  </si>
  <si>
    <t>m        5         w</t>
  </si>
  <si>
    <t>m        6         w</t>
  </si>
  <si>
    <t>m           7            w</t>
  </si>
  <si>
    <t>m</t>
  </si>
  <si>
    <t>w</t>
  </si>
  <si>
    <t>Badminton</t>
  </si>
  <si>
    <t>Bowling</t>
  </si>
  <si>
    <t>Drachenboot</t>
  </si>
  <si>
    <t>Fitness</t>
  </si>
  <si>
    <t>Fußball</t>
  </si>
  <si>
    <t>Golf</t>
  </si>
  <si>
    <t>Gymnastik</t>
  </si>
  <si>
    <t>Kegeln</t>
  </si>
  <si>
    <t>Kraftsport</t>
  </si>
  <si>
    <t>Leichtathletik</t>
  </si>
  <si>
    <t>Radsport</t>
  </si>
  <si>
    <t>Schwimmen</t>
  </si>
  <si>
    <t>Squash</t>
  </si>
  <si>
    <t>Tennis</t>
  </si>
  <si>
    <t>Tischtennis</t>
  </si>
  <si>
    <t>Volleyball</t>
  </si>
  <si>
    <t>Wandern</t>
  </si>
  <si>
    <t>Jahr:</t>
  </si>
  <si>
    <t>Summe aller</t>
  </si>
  <si>
    <t>Versicherten</t>
  </si>
  <si>
    <t>nach</t>
  </si>
  <si>
    <t>Tarif</t>
  </si>
  <si>
    <t>A1</t>
  </si>
  <si>
    <t>Versicherungstarife</t>
  </si>
  <si>
    <t>BSG:</t>
  </si>
  <si>
    <t>Sportarten - Gesamt</t>
  </si>
  <si>
    <t>Versicherung - Gesamt</t>
  </si>
  <si>
    <t>Bemerkung z. B. Nachmeldung</t>
  </si>
  <si>
    <t>Grunddaten</t>
  </si>
  <si>
    <t>Sparten:</t>
  </si>
  <si>
    <t xml:space="preserve"> </t>
  </si>
  <si>
    <t>Beiträge</t>
  </si>
  <si>
    <t>Anzahl Mannschaften</t>
  </si>
  <si>
    <t>Altliga</t>
  </si>
  <si>
    <t>Verbandsliga</t>
  </si>
  <si>
    <t>Nur wenn zutreffend…</t>
  </si>
  <si>
    <t>Ligen</t>
  </si>
  <si>
    <t>gesamt</t>
  </si>
  <si>
    <t>1. Vorsitzender:</t>
  </si>
  <si>
    <t>Telefon:</t>
  </si>
  <si>
    <t>e-Mail-Adresse:</t>
  </si>
  <si>
    <t>Mannschaft(en)</t>
  </si>
  <si>
    <t>Ansprechpartner:</t>
  </si>
  <si>
    <t>Sparte:</t>
  </si>
  <si>
    <t>Name:</t>
  </si>
  <si>
    <t>Straße:</t>
  </si>
  <si>
    <t>PLZ Ort</t>
  </si>
  <si>
    <t>Bestandserhebung</t>
  </si>
  <si>
    <t>Ausfüllhinweise:</t>
  </si>
  <si>
    <t>Es können ausschließlich gelbe Felder ausgefüllt werden.</t>
  </si>
  <si>
    <t>Register:</t>
  </si>
  <si>
    <t>Bitte unbedingt die weiteren Register beachten.</t>
  </si>
  <si>
    <t>TIPP:</t>
  </si>
  <si>
    <t>Bei Abweichungen der Angaben zu Angaben auf den Personalausweis kann eine Spielberechtigung verweigert werden.</t>
  </si>
  <si>
    <t xml:space="preserve">Es muss nur der erste Vorname angegeben werden, falls eine Person mehrere Vornamen hat. </t>
  </si>
  <si>
    <t>Bestandserhebung LBSVN e. V.</t>
  </si>
  <si>
    <t>Berechnung erfolgt automatisch! Stichtag ist immer der 01.01. eines Jahres!</t>
  </si>
  <si>
    <t>Mustermann</t>
  </si>
  <si>
    <t>BITTE ÜBERSCHREIBEN</t>
  </si>
  <si>
    <t>EINTRAG BITTE ÜBERSCHREIBEN!</t>
  </si>
  <si>
    <t>Kostenbeschreibung</t>
  </si>
  <si>
    <t>Anzahl</t>
  </si>
  <si>
    <t>Gesamtsumme</t>
  </si>
  <si>
    <t>1.</t>
  </si>
  <si>
    <t>Jahresbeitrag 1. Mannschaft</t>
  </si>
  <si>
    <t>2.</t>
  </si>
  <si>
    <t>3.</t>
  </si>
  <si>
    <t>4.</t>
  </si>
  <si>
    <t>5.</t>
  </si>
  <si>
    <t>6.</t>
  </si>
  <si>
    <t>7.</t>
  </si>
  <si>
    <t>8.</t>
  </si>
  <si>
    <t>9.</t>
  </si>
  <si>
    <t>10.</t>
  </si>
  <si>
    <t>11.</t>
  </si>
  <si>
    <t>12.</t>
  </si>
  <si>
    <t>13.</t>
  </si>
  <si>
    <t>GESAMTBETRAG:</t>
  </si>
  <si>
    <t>Jahresbeitrag 2. Mannschaft</t>
  </si>
  <si>
    <t>IBAN</t>
  </si>
  <si>
    <t>BIC</t>
  </si>
  <si>
    <t>NOLADECEL21</t>
  </si>
  <si>
    <t>Bowling Pokalrunde mit</t>
  </si>
  <si>
    <t>2. Seite mit Angaben gefüllt?</t>
  </si>
  <si>
    <t>Fußball - Verbandsliga - Punktspielen, 7er Mannschaft mit</t>
  </si>
  <si>
    <t>Fußball - Verbandsliga - Pokalrunde, 7er Mannschaft mit</t>
  </si>
  <si>
    <t>Fußball - Verbandsklasse - Punktspiel, 7er Mannschaft</t>
  </si>
  <si>
    <t>Fußball - Verbandsklasse - Pokalrunde, 7 er Mannschaft</t>
  </si>
  <si>
    <t>Fußball - Altliga - Punktspiele, 7er Mannschaft mit</t>
  </si>
  <si>
    <t>Fußball - Altliga - Pokalrunde, 7er Mannschaft mit</t>
  </si>
  <si>
    <t>SV Fiktion</t>
  </si>
  <si>
    <t>Angabe BSG</t>
  </si>
  <si>
    <t>Jahresbeitrag 3. und weitere Mannschaft</t>
  </si>
  <si>
    <t>Fußballplatzbenutzungsgebühr je Mannschaft</t>
  </si>
  <si>
    <t>NFV-Abgabe je Mannschaft</t>
  </si>
  <si>
    <t>Schiedsrichtergebühren je Spiel</t>
  </si>
  <si>
    <t>Verwaltungsgebühren je Person</t>
  </si>
  <si>
    <t>Manschaft Gesamt je Sparte</t>
  </si>
  <si>
    <t>Gesamt</t>
  </si>
  <si>
    <t>Alle</t>
  </si>
  <si>
    <t>Berechnungsgrundlagen</t>
  </si>
  <si>
    <t>Anzahl Mannschaften je Sparte</t>
  </si>
  <si>
    <t>Anzahl Personen</t>
  </si>
  <si>
    <t>Tabelle für nächstes Jahr abspeichern, dann können die meisten Angaben kopiert werden und es sind nur noch Korrekturen oder Ergänzungen notwendig.</t>
  </si>
  <si>
    <t>- seit 1954 -</t>
  </si>
  <si>
    <t xml:space="preserve">Version (letzte Änderung): </t>
  </si>
  <si>
    <t>Fußball - Verbandsliga - Punktspielen</t>
  </si>
  <si>
    <t>Fußball - Verbandsliga - Pokalrunde</t>
  </si>
  <si>
    <t>Fußball - Altliga - Punktspiele</t>
  </si>
  <si>
    <t>Fußball - Altliga - Pokalrunde</t>
  </si>
  <si>
    <t>Ausfüllen ist Pflicht</t>
  </si>
  <si>
    <r>
      <t xml:space="preserve">Tabellen </t>
    </r>
    <r>
      <rPr>
        <u/>
        <sz val="11"/>
        <color theme="1"/>
        <rFont val="Arial"/>
        <family val="2"/>
      </rPr>
      <t>nicht</t>
    </r>
    <r>
      <rPr>
        <sz val="11"/>
        <color theme="1"/>
        <rFont val="Arial"/>
        <family val="2"/>
      </rPr>
      <t xml:space="preserve"> ausdrucken, sondern als Datei an den BSV Celle e. V. per E-Mail senden. Wir benötigen die Daten zwingend</t>
    </r>
  </si>
  <si>
    <t>als Excel Datei für die weitere Verarbeitung.</t>
  </si>
  <si>
    <t xml:space="preserve"> Bitte Auswahl per DropDownMenü vornehmen -----&gt;</t>
  </si>
  <si>
    <t>BSG Ansprechpartner</t>
  </si>
  <si>
    <t>Mannschaft 
Nummer</t>
  </si>
  <si>
    <t>6,00 Euro</t>
  </si>
  <si>
    <t>Vers. Tarif</t>
  </si>
  <si>
    <t>Hinweis zum Kopieren und Einfügen:</t>
  </si>
  <si>
    <t>BSG #:</t>
  </si>
  <si>
    <t>Differenz</t>
  </si>
  <si>
    <t>Schiedsrichtergebühren je Spiel bei SG*</t>
  </si>
  <si>
    <t>LBSVN-Versicherungsbeitrag Tarif ARAG</t>
  </si>
  <si>
    <t>Wir bitten den Betrag auf das Vereinskonto zu überweisen.</t>
  </si>
  <si>
    <t>1. Vorsitzender</t>
  </si>
  <si>
    <t>Betrag</t>
  </si>
  <si>
    <t>Bankverbindung: BSV Celle e.V.</t>
  </si>
  <si>
    <t>Der BSV Celle e. V. ist anerkannt gemeinnützig tätig und von der Körperschaftssteuer und Gewerbesteuer befreit.</t>
  </si>
  <si>
    <t xml:space="preserve"> Mitgliedsbeiträge sind von Umsatzsteuer befreit. Steuernummer: 17/204/09959 beim Finanzamt Celle</t>
  </si>
  <si>
    <t>* SG = Spielgemeinschaft</t>
  </si>
  <si>
    <t>Kickern</t>
  </si>
  <si>
    <t>Kickern Punktrunde mit</t>
  </si>
  <si>
    <t>Kickern Pokalrunde mit</t>
  </si>
  <si>
    <t>Schiedsrichterkosten Kickern</t>
  </si>
  <si>
    <t>Telefon (MOBIL):</t>
  </si>
  <si>
    <t>Bitte per E-Mail an den BSV senden.</t>
  </si>
  <si>
    <t>Personen die mehrere Sportarten ausüben (Doppelte Personen)</t>
  </si>
  <si>
    <t>und abgestempelte Rechnung, so fordern Sie diese bitte bei uns an.</t>
  </si>
  <si>
    <t>Celler Str. 37</t>
  </si>
  <si>
    <t>29229 Celle - Groß Hehlen</t>
  </si>
  <si>
    <t xml:space="preserve">    DE75 2575 0001 0004 0006 00 </t>
  </si>
  <si>
    <t>Anschrift der Firma:</t>
  </si>
  <si>
    <t>Firma:</t>
  </si>
  <si>
    <t>&lt;- Namen der BSG z. B. BSG BKK Mobil Oil</t>
  </si>
  <si>
    <t>Fußball - Verbandsklasse - Punktspiele</t>
  </si>
  <si>
    <t>Fußball - Verbandsklasse - Pokalrunde</t>
  </si>
  <si>
    <t>Michael Frede</t>
  </si>
  <si>
    <t>Diese Rechnung ist maschinell erstellt. Benötigen Sie eine unterschriebene</t>
  </si>
  <si>
    <t>Aerobic</t>
  </si>
  <si>
    <t>Angeln</t>
  </si>
  <si>
    <t>Aquagymnastik</t>
  </si>
  <si>
    <t>Basketball</t>
  </si>
  <si>
    <t>Beachvolleyball</t>
  </si>
  <si>
    <t>Billard</t>
  </si>
  <si>
    <t>Pool</t>
  </si>
  <si>
    <t>Snooker</t>
  </si>
  <si>
    <t>Bogenschiessen</t>
  </si>
  <si>
    <t>Reiten</t>
  </si>
  <si>
    <t>Bosseln</t>
  </si>
  <si>
    <t>Boule /  Boccia / Petanque</t>
  </si>
  <si>
    <t>Boxen</t>
  </si>
  <si>
    <t>Brettspiele</t>
  </si>
  <si>
    <t>Curling</t>
  </si>
  <si>
    <t>Dart</t>
  </si>
  <si>
    <t>Dart-Steel</t>
  </si>
  <si>
    <t>Dart - Elektronik</t>
  </si>
  <si>
    <t>Eishockey</t>
  </si>
  <si>
    <t>Eislaufen</t>
  </si>
  <si>
    <t>Faustball</t>
  </si>
  <si>
    <t>Fechten</t>
  </si>
  <si>
    <t>Frisbee</t>
  </si>
  <si>
    <t>Fussball - Halle</t>
  </si>
  <si>
    <t>Fussball - Kleinfeld</t>
  </si>
  <si>
    <t>Fussball - Grossfeld</t>
  </si>
  <si>
    <t>Geräteturnen</t>
  </si>
  <si>
    <t>Handball</t>
  </si>
  <si>
    <t>Hockey</t>
  </si>
  <si>
    <t>Indoorclimbing</t>
  </si>
  <si>
    <t>Jogging</t>
  </si>
  <si>
    <t>Kampfsport</t>
  </si>
  <si>
    <t>Judo</t>
  </si>
  <si>
    <t>Jiu Jitsu</t>
  </si>
  <si>
    <t>Ju-Jutsu</t>
  </si>
  <si>
    <t>Karate</t>
  </si>
  <si>
    <t>Kendo</t>
  </si>
  <si>
    <t>Kickboxen</t>
  </si>
  <si>
    <t>Krav Maga</t>
  </si>
  <si>
    <t>Ringen</t>
  </si>
  <si>
    <t>Teakwondo</t>
  </si>
  <si>
    <t>Thai Bo</t>
  </si>
  <si>
    <t>Wing Chun</t>
  </si>
  <si>
    <t>Kanu</t>
  </si>
  <si>
    <t>Kartenspiele</t>
  </si>
  <si>
    <t>Skat</t>
  </si>
  <si>
    <t>Bridge</t>
  </si>
  <si>
    <t>Romme</t>
  </si>
  <si>
    <t>Kartsport</t>
  </si>
  <si>
    <t>Bohle</t>
  </si>
  <si>
    <t>Schere</t>
  </si>
  <si>
    <t>Asphalt</t>
  </si>
  <si>
    <t>Klettern</t>
  </si>
  <si>
    <t>Bouldern</t>
  </si>
  <si>
    <t>Laufen</t>
  </si>
  <si>
    <t>Motorsport</t>
  </si>
  <si>
    <t>Mountenbike</t>
  </si>
  <si>
    <t>Nordic Walking</t>
  </si>
  <si>
    <t>Orientierungslauf</t>
  </si>
  <si>
    <t>Pferdesport</t>
  </si>
  <si>
    <t>Pilates</t>
  </si>
  <si>
    <t>Rudern</t>
  </si>
  <si>
    <t>Schach</t>
  </si>
  <si>
    <t>Segeln</t>
  </si>
  <si>
    <t>Selbstverteidigung</t>
  </si>
  <si>
    <t>Skisport</t>
  </si>
  <si>
    <t>Deutsches Sportabzeichen</t>
  </si>
  <si>
    <t>Schießsport</t>
  </si>
  <si>
    <t>Streetball</t>
  </si>
  <si>
    <t>Surfen</t>
  </si>
  <si>
    <t>Tanzsport</t>
  </si>
  <si>
    <t>Tauchen</t>
  </si>
  <si>
    <t>Tischfussball</t>
  </si>
  <si>
    <t>Triathlon</t>
  </si>
  <si>
    <t>Turmspringen</t>
  </si>
  <si>
    <t>Walking</t>
  </si>
  <si>
    <t>Wintersport</t>
  </si>
  <si>
    <t>X-Golf</t>
  </si>
  <si>
    <t>Yoga</t>
  </si>
  <si>
    <t>Zumba</t>
  </si>
  <si>
    <t xml:space="preserve">Achilles GmbH &amp; Co. KG </t>
  </si>
  <si>
    <t xml:space="preserve">Agentur für Arbeit Celle </t>
  </si>
  <si>
    <t xml:space="preserve">Allgemeines Krankenhaus Celle </t>
  </si>
  <si>
    <t xml:space="preserve">AOK - Die Gesundheitskasse für Niedersachsen </t>
  </si>
  <si>
    <t>AURIA Solutions GmbH</t>
  </si>
  <si>
    <t xml:space="preserve">Baker Hughes Inteq GmbH </t>
  </si>
  <si>
    <t>Barilla-Wasa e.V.</t>
  </si>
  <si>
    <t xml:space="preserve">CONMETALL GmbH &amp; Co. KG </t>
  </si>
  <si>
    <t xml:space="preserve">Göhring GmbH </t>
  </si>
  <si>
    <t xml:space="preserve">Heil &amp; Sohn Filiale Celle </t>
  </si>
  <si>
    <t xml:space="preserve">Holzzentrum Luhmann GmbH </t>
  </si>
  <si>
    <t xml:space="preserve">hubergroup deutschland GmbH </t>
  </si>
  <si>
    <t xml:space="preserve">Itag Valves &amp; Oilfield Products GmbH </t>
  </si>
  <si>
    <t xml:space="preserve">Justizvollzugsanstalt Celle </t>
  </si>
  <si>
    <t xml:space="preserve">Koller Maschinen- und Anlagenbau GmbH </t>
  </si>
  <si>
    <t xml:space="preserve">Kopierer &amp; Service </t>
  </si>
  <si>
    <t xml:space="preserve">Kreisverwaltung Celle </t>
  </si>
  <si>
    <t xml:space="preserve">Lebenshilfe Celle gGmbH </t>
  </si>
  <si>
    <t xml:space="preserve">Lobetal Arbeit e.V. </t>
  </si>
  <si>
    <t xml:space="preserve">Oberlandesgericht Celle </t>
  </si>
  <si>
    <t xml:space="preserve">OneSubesa </t>
  </si>
  <si>
    <t xml:space="preserve">Polizei Celle </t>
  </si>
  <si>
    <t xml:space="preserve">Rheinmetall Waffe Munition GmbH </t>
  </si>
  <si>
    <t xml:space="preserve">RPC Bramlage Food GmbH </t>
  </si>
  <si>
    <t xml:space="preserve">Sparkasse Celle </t>
  </si>
  <si>
    <t xml:space="preserve">Sportgemeinschaft Stadt Celle </t>
  </si>
  <si>
    <t xml:space="preserve">Stiftung Linerhaus </t>
  </si>
  <si>
    <t xml:space="preserve">Stromversorgungsverband Osthannover </t>
  </si>
  <si>
    <t xml:space="preserve">VWS Deutschland GmbH </t>
  </si>
  <si>
    <t xml:space="preserve">Westphal Mechanik </t>
  </si>
  <si>
    <t>Sparte 1</t>
  </si>
  <si>
    <t>Sparte 2</t>
  </si>
  <si>
    <t>Sparte 3</t>
  </si>
  <si>
    <t>Sparte 4</t>
  </si>
  <si>
    <t>Sparte 5</t>
  </si>
  <si>
    <t>Geb. Jahr</t>
  </si>
  <si>
    <t xml:space="preserve">                     Doppelte Erfassung einer Person bedeutet doppelt zu bezahlen!</t>
  </si>
  <si>
    <t>Solltet Ihr Daten aus dem letzten Jahr in die Liste kopieren, bitte EINFÜGEN über RECHTE MAUSTASTE und INHALTE EINFÜGEN - NUR WERTE!</t>
  </si>
  <si>
    <r>
      <rPr>
        <b/>
        <sz val="11"/>
        <color rgb="FFFF0000"/>
        <rFont val="Arial"/>
        <family val="2"/>
      </rPr>
      <t xml:space="preserve">Update 2021: </t>
    </r>
    <r>
      <rPr>
        <sz val="11"/>
        <color rgb="FFFF0000"/>
        <rFont val="Arial"/>
        <family val="2"/>
      </rPr>
      <t>Keine Doppelte Erfassung vornehmen! Pro Person sind bis zu 5 Sparten (Sportarten) auswählbar.</t>
    </r>
  </si>
  <si>
    <t>&lt;- Hier nur Auswahl per Drop-Down Menü</t>
  </si>
  <si>
    <t>Schattauer</t>
  </si>
  <si>
    <t>Ecoroll AG</t>
  </si>
  <si>
    <t>Die Schattigen</t>
  </si>
  <si>
    <t>Celle was geht die Bar</t>
  </si>
  <si>
    <t>*** NEU *** Bitte BSG Nr vergeben und Firma erf.</t>
  </si>
  <si>
    <t>22xxxx</t>
  </si>
  <si>
    <t>-----------------------------------</t>
  </si>
  <si>
    <t>Keine</t>
  </si>
  <si>
    <t>Anpassung</t>
  </si>
  <si>
    <t>Liste</t>
  </si>
  <si>
    <t>ist Vorgabe</t>
  </si>
  <si>
    <t>des LBSVN</t>
  </si>
  <si>
    <t>für</t>
  </si>
  <si>
    <t>digitale</t>
  </si>
  <si>
    <t>Bestands-</t>
  </si>
  <si>
    <t>erhebung</t>
  </si>
  <si>
    <t>Verbandsklasse</t>
  </si>
  <si>
    <t>Tabelle</t>
  </si>
  <si>
    <t>Bestandserhebung BSV Celle</t>
  </si>
  <si>
    <t>Herr/Frau</t>
  </si>
  <si>
    <t>Bemerkungen:</t>
  </si>
  <si>
    <t>BEMERKUNGEN oder Hinweise können am</t>
  </si>
  <si>
    <t>Ende im letzten Block erfasst werden.</t>
  </si>
  <si>
    <t>Rechnungsanschrift der BSG:</t>
  </si>
  <si>
    <t>BSGen</t>
  </si>
  <si>
    <t>Thoren Beneke</t>
  </si>
  <si>
    <t>thoren@kinopio.de</t>
  </si>
  <si>
    <t>Erstellt und Betreuung durch:</t>
  </si>
  <si>
    <t>Daten aus BSG Ansprechpartner:</t>
  </si>
  <si>
    <t>&lt;- Bitte auf korrekte Schreibweise achten</t>
  </si>
  <si>
    <t>Anzahl manuell erfassen</t>
  </si>
  <si>
    <r>
      <t xml:space="preserve">Spielt Fußball im Verein
</t>
    </r>
    <r>
      <rPr>
        <b/>
        <sz val="8"/>
        <color theme="1"/>
        <rFont val="Arial"/>
        <family val="2"/>
      </rPr>
      <t>(Name des Vereins)</t>
    </r>
  </si>
  <si>
    <t xml:space="preserve"> Bitte Eingabe vornehmen soweit notwendigt</t>
  </si>
  <si>
    <t>Angabe des Geb.-Jahr ist zwigend erforderlich!</t>
  </si>
  <si>
    <t>Bitte bei Namen und Geb.-Jahr auf korrekte Schreibweise achten. Aus diesen Angaben werden Spielberechtigungen erstellt.</t>
  </si>
  <si>
    <t>bsv-celle@kinopio.de</t>
  </si>
  <si>
    <t>bei Sparten.</t>
  </si>
  <si>
    <t>AUFLISTUNG SPARTEN (Vorgabe von Landesbetriebssportverband Nds.):</t>
  </si>
  <si>
    <t>Abgemeldet</t>
  </si>
  <si>
    <t>Aktiv</t>
  </si>
  <si>
    <r>
      <t xml:space="preserve">Je Sportler köännen bis zu 5 Sparten erfasst werden. Ab 2021 </t>
    </r>
    <r>
      <rPr>
        <b/>
        <u/>
        <sz val="11"/>
        <color theme="1"/>
        <rFont val="Arial"/>
        <family val="2"/>
      </rPr>
      <t xml:space="preserve">keine </t>
    </r>
    <r>
      <rPr>
        <b/>
        <sz val="11"/>
        <color theme="1"/>
        <rFont val="Arial"/>
        <family val="2"/>
      </rPr>
      <t>Doppelerfassungen von Personen vornehmen. Beiträge werden bei Doppelefassungen auch doppelt berechnet.</t>
    </r>
  </si>
  <si>
    <t>Prfg. Doppelte</t>
  </si>
  <si>
    <t xml:space="preserve"> = Angabe fehlt. Bitte ergänzen.</t>
  </si>
  <si>
    <t xml:space="preserve"> = Name und Vorname doppelt erfasst. Bitte prüfen und korrigieren.</t>
  </si>
  <si>
    <t>Letzte BSG Nummer:</t>
  </si>
  <si>
    <t>Name geglättet</t>
  </si>
  <si>
    <t>Vorname geglättet</t>
  </si>
  <si>
    <t>AUSBLENDEN</t>
  </si>
  <si>
    <t>Feuerwehrsport</t>
  </si>
  <si>
    <t>BGM-Sport</t>
  </si>
  <si>
    <t>B-Zahl</t>
  </si>
  <si>
    <t>Weitere Sportarten</t>
  </si>
  <si>
    <t>Passive</t>
  </si>
  <si>
    <t>Aquarium/Terrarium</t>
  </si>
  <si>
    <t>Foto/Film</t>
  </si>
  <si>
    <t>Modellbau</t>
  </si>
  <si>
    <t>Kochen</t>
  </si>
  <si>
    <t>Kräuter</t>
  </si>
  <si>
    <t>Musik</t>
  </si>
  <si>
    <t>Pilze</t>
  </si>
  <si>
    <t>Theater</t>
  </si>
  <si>
    <t>Funktionäre</t>
  </si>
  <si>
    <t>Vorstand</t>
  </si>
  <si>
    <t>Helfer</t>
  </si>
  <si>
    <t>Sonstige</t>
  </si>
  <si>
    <t>Stand: Dez. 2022</t>
  </si>
  <si>
    <t>Mobil Krankenkasse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</si>
</sst>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quot;Celle, &quot;dd/mm/yyyy"/>
  </numFmts>
  <fonts count="29" x14ac:knownFonts="1">
    <font>
      <sz val="11"/>
      <color theme="1"/>
      <name val="Arial"/>
      <family val="2"/>
    </font>
    <font>
      <sz val="11"/>
      <color theme="1"/>
      <name val="Calibri"/>
      <family val="2"/>
      <scheme val="minor"/>
    </font>
    <font>
      <b/>
      <sz val="11"/>
      <color theme="1"/>
      <name val="Arial"/>
      <family val="2"/>
    </font>
    <font>
      <b/>
      <u/>
      <sz val="24"/>
      <color theme="1"/>
      <name val="Arial"/>
      <family val="2"/>
    </font>
    <font>
      <sz val="14"/>
      <name val="Arial"/>
      <family val="2"/>
    </font>
    <font>
      <sz val="10"/>
      <name val="Arial"/>
      <family val="2"/>
    </font>
    <font>
      <b/>
      <sz val="8"/>
      <color theme="1"/>
      <name val="Arial"/>
      <family val="2"/>
    </font>
    <font>
      <sz val="8"/>
      <color theme="1"/>
      <name val="Arial"/>
      <family val="2"/>
    </font>
    <font>
      <b/>
      <sz val="12"/>
      <color theme="1"/>
      <name val="Arial"/>
      <family val="2"/>
    </font>
    <font>
      <u/>
      <sz val="11"/>
      <color theme="1"/>
      <name val="Arial"/>
      <family val="2"/>
    </font>
    <font>
      <u/>
      <sz val="11"/>
      <color theme="10"/>
      <name val="Arial"/>
      <family val="2"/>
    </font>
    <font>
      <b/>
      <sz val="24"/>
      <color theme="1"/>
      <name val="Arial"/>
      <family val="2"/>
    </font>
    <font>
      <b/>
      <sz val="14"/>
      <color theme="1"/>
      <name val="Arial"/>
      <family val="2"/>
    </font>
    <font>
      <b/>
      <u/>
      <sz val="11"/>
      <color theme="1"/>
      <name val="Arial"/>
      <family val="2"/>
    </font>
    <font>
      <b/>
      <sz val="36"/>
      <color theme="1"/>
      <name val="Arial"/>
      <family val="2"/>
    </font>
    <font>
      <i/>
      <u/>
      <sz val="11"/>
      <color theme="1"/>
      <name val="Arial"/>
      <family val="2"/>
    </font>
    <font>
      <b/>
      <sz val="8"/>
      <name val="Arial"/>
      <family val="2"/>
    </font>
    <font>
      <sz val="8"/>
      <color theme="0"/>
      <name val="Arial"/>
      <family val="2"/>
    </font>
    <font>
      <u/>
      <sz val="8"/>
      <color theme="1"/>
      <name val="Arial"/>
      <family val="2"/>
    </font>
    <font>
      <sz val="9"/>
      <color theme="1"/>
      <name val="Arial"/>
      <family val="2"/>
    </font>
    <font>
      <sz val="11"/>
      <name val="Arial"/>
      <family val="2"/>
    </font>
    <font>
      <sz val="8"/>
      <name val="Arial"/>
      <family val="2"/>
    </font>
    <font>
      <sz val="11"/>
      <color rgb="FF000000"/>
      <name val="Verdana"/>
      <family val="2"/>
    </font>
    <font>
      <sz val="14"/>
      <color theme="1"/>
      <name val="Arial"/>
      <family val="2"/>
    </font>
    <font>
      <b/>
      <sz val="9"/>
      <color indexed="81"/>
      <name val="Segoe UI"/>
      <family val="2"/>
    </font>
    <font>
      <sz val="11"/>
      <color rgb="FFFF0000"/>
      <name val="Arial"/>
      <family val="2"/>
    </font>
    <font>
      <b/>
      <sz val="11"/>
      <color rgb="FFFF0000"/>
      <name val="Arial"/>
      <family val="2"/>
    </font>
    <font>
      <b/>
      <sz val="8"/>
      <color rgb="FFFF0000"/>
      <name val="Arial"/>
      <family val="2"/>
    </font>
    <font>
      <b/>
      <sz val="9"/>
      <color theme="1"/>
      <name val="Arial"/>
      <family val="2"/>
    </font>
  </fonts>
  <fills count="9">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99CCFF"/>
        <bgColor indexed="64"/>
      </patternFill>
    </fill>
    <fill>
      <patternFill patternType="solid">
        <fgColor rgb="FFCCFF99"/>
        <bgColor indexed="64"/>
      </patternFill>
    </fill>
    <fill>
      <patternFill patternType="solid">
        <fgColor rgb="FF7030A0"/>
        <bgColor indexed="64"/>
      </patternFill>
    </fill>
    <fill>
      <patternFill patternType="solid">
        <fgColor rgb="FFFF0000"/>
        <bgColor indexed="64"/>
      </patternFill>
    </fill>
    <fill>
      <patternFill patternType="solid">
        <fgColor theme="9" tint="0.399975585192419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theme="0" tint="-0.34998626667073579"/>
      </top>
      <bottom style="dotted">
        <color theme="0" tint="-0.34998626667073579"/>
      </bottom>
      <diagonal/>
    </border>
    <border>
      <left/>
      <right style="thin">
        <color indexed="64"/>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top style="thin">
        <color indexed="64"/>
      </top>
      <bottom/>
      <diagonal/>
    </border>
    <border>
      <left/>
      <right/>
      <top style="thin">
        <color indexed="64"/>
      </top>
      <bottom style="dotted">
        <color theme="0" tint="-0.34998626667073579"/>
      </bottom>
      <diagonal/>
    </border>
    <border>
      <left/>
      <right style="thin">
        <color indexed="64"/>
      </right>
      <top style="thin">
        <color indexed="64"/>
      </top>
      <bottom style="dotted">
        <color theme="0" tint="-0.34998626667073579"/>
      </bottom>
      <diagonal/>
    </border>
    <border>
      <left/>
      <right/>
      <top style="dotted">
        <color theme="0" tint="-0.34998626667073579"/>
      </top>
      <bottom style="thin">
        <color indexed="64"/>
      </bottom>
      <diagonal/>
    </border>
    <border>
      <left/>
      <right style="thin">
        <color indexed="64"/>
      </right>
      <top style="dotted">
        <color theme="0" tint="-0.34998626667073579"/>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indexed="64"/>
      </bottom>
      <diagonal/>
    </border>
    <border>
      <left/>
      <right/>
      <top style="dotted">
        <color auto="1"/>
      </top>
      <bottom style="dotted">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 fillId="0" borderId="0"/>
  </cellStyleXfs>
  <cellXfs count="265">
    <xf numFmtId="0" fontId="0" fillId="0" borderId="0" xfId="0"/>
    <xf numFmtId="0" fontId="0" fillId="0" borderId="0" xfId="0" applyAlignment="1">
      <alignment vertical="center"/>
    </xf>
    <xf numFmtId="0" fontId="0" fillId="0" borderId="0" xfId="0" applyAlignment="1">
      <alignment vertical="center" wrapText="1"/>
    </xf>
    <xf numFmtId="0" fontId="0" fillId="0" borderId="46" xfId="0" applyBorder="1" applyAlignment="1">
      <alignment vertical="center" wrapText="1"/>
    </xf>
    <xf numFmtId="0" fontId="0" fillId="0" borderId="27" xfId="0" applyBorder="1" applyAlignment="1">
      <alignment vertical="center" wrapText="1"/>
    </xf>
    <xf numFmtId="0" fontId="0" fillId="0" borderId="42" xfId="0" applyBorder="1" applyAlignment="1">
      <alignment vertical="center" wrapText="1"/>
    </xf>
    <xf numFmtId="0" fontId="0" fillId="0" borderId="46" xfId="0" applyBorder="1" applyAlignment="1">
      <alignment vertical="center"/>
    </xf>
    <xf numFmtId="0" fontId="0" fillId="0" borderId="27" xfId="0" applyBorder="1" applyAlignment="1">
      <alignment vertical="center"/>
    </xf>
    <xf numFmtId="0" fontId="2" fillId="0" borderId="42" xfId="0" applyFont="1" applyBorder="1" applyAlignment="1">
      <alignment vertical="center" wrapText="1"/>
    </xf>
    <xf numFmtId="0" fontId="2" fillId="0" borderId="0" xfId="0" applyFont="1" applyAlignment="1">
      <alignment vertical="center" wrapText="1"/>
    </xf>
    <xf numFmtId="0" fontId="13" fillId="0" borderId="0" xfId="0" applyFont="1" applyAlignment="1">
      <alignment vertical="center"/>
    </xf>
    <xf numFmtId="0" fontId="0" fillId="0" borderId="0" xfId="0" applyAlignment="1">
      <alignment horizontal="left" indent="1"/>
    </xf>
    <xf numFmtId="0" fontId="0" fillId="0" borderId="0" xfId="0" applyAlignment="1">
      <alignment horizontal="left" vertical="center" indent="1"/>
    </xf>
    <xf numFmtId="0" fontId="2" fillId="0" borderId="0" xfId="0" applyFont="1" applyAlignment="1">
      <alignment vertical="center"/>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vertical="center"/>
      <protection locked="0"/>
    </xf>
    <xf numFmtId="0" fontId="0" fillId="0" borderId="0" xfId="0" applyProtection="1">
      <protection hidden="1"/>
    </xf>
    <xf numFmtId="0" fontId="7" fillId="0" borderId="0" xfId="0" applyFont="1" applyProtection="1">
      <protection hidden="1"/>
    </xf>
    <xf numFmtId="0" fontId="6" fillId="0" borderId="0" xfId="0" applyFont="1" applyAlignment="1" applyProtection="1">
      <alignment horizontal="center"/>
      <protection hidden="1"/>
    </xf>
    <xf numFmtId="1" fontId="7" fillId="0" borderId="0" xfId="0" applyNumberFormat="1" applyFont="1" applyAlignment="1" applyProtection="1">
      <alignment horizontal="center"/>
      <protection hidden="1"/>
    </xf>
    <xf numFmtId="0" fontId="7" fillId="0" borderId="0" xfId="0" applyFont="1" applyAlignment="1" applyProtection="1">
      <alignment horizontal="right"/>
      <protection hidden="1"/>
    </xf>
    <xf numFmtId="0" fontId="0" fillId="0" borderId="0" xfId="0" applyAlignment="1" applyProtection="1">
      <alignment horizontal="left"/>
      <protection hidden="1"/>
    </xf>
    <xf numFmtId="0" fontId="6" fillId="0" borderId="40" xfId="0" applyFont="1" applyBorder="1" applyAlignment="1" applyProtection="1">
      <alignment horizontal="right"/>
      <protection hidden="1"/>
    </xf>
    <xf numFmtId="0" fontId="0" fillId="0" borderId="24" xfId="0" applyBorder="1" applyAlignment="1" applyProtection="1">
      <alignment horizontal="centerContinuous"/>
      <protection hidden="1"/>
    </xf>
    <xf numFmtId="0" fontId="0" fillId="0" borderId="25" xfId="0" applyBorder="1" applyAlignment="1" applyProtection="1">
      <alignment horizontal="centerContinuous"/>
      <protection hidden="1"/>
    </xf>
    <xf numFmtId="0" fontId="0" fillId="0" borderId="23" xfId="0" applyBorder="1" applyAlignment="1" applyProtection="1">
      <alignment horizontal="centerContinuous"/>
      <protection hidden="1"/>
    </xf>
    <xf numFmtId="0" fontId="0" fillId="0" borderId="19" xfId="0" applyBorder="1" applyAlignment="1" applyProtection="1">
      <alignment horizontal="centerContinuous"/>
      <protection hidden="1"/>
    </xf>
    <xf numFmtId="0" fontId="0" fillId="0" borderId="32" xfId="0" applyBorder="1" applyAlignment="1" applyProtection="1">
      <alignment horizontal="center"/>
      <protection hidden="1"/>
    </xf>
    <xf numFmtId="0" fontId="0" fillId="0" borderId="26" xfId="0" applyBorder="1" applyAlignment="1" applyProtection="1">
      <alignment horizontal="center"/>
      <protection hidden="1"/>
    </xf>
    <xf numFmtId="0" fontId="0" fillId="0" borderId="2" xfId="0" applyBorder="1" applyProtection="1">
      <protection hidden="1"/>
    </xf>
    <xf numFmtId="0" fontId="0" fillId="0" borderId="7" xfId="0" applyBorder="1" applyAlignment="1" applyProtection="1">
      <alignment horizontal="center"/>
      <protection hidden="1"/>
    </xf>
    <xf numFmtId="0" fontId="0" fillId="0" borderId="3" xfId="0"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0" fillId="0" borderId="14" xfId="0" applyBorder="1" applyProtection="1">
      <protection hidden="1"/>
    </xf>
    <xf numFmtId="0" fontId="0" fillId="0" borderId="39" xfId="0" applyBorder="1" applyProtection="1">
      <protection hidden="1"/>
    </xf>
    <xf numFmtId="0" fontId="0" fillId="0" borderId="17" xfId="0" applyBorder="1" applyAlignment="1" applyProtection="1">
      <alignment horizontal="center"/>
      <protection hidden="1"/>
    </xf>
    <xf numFmtId="0" fontId="0" fillId="0" borderId="41" xfId="0" applyBorder="1" applyAlignment="1" applyProtection="1">
      <alignment horizontal="center"/>
      <protection hidden="1"/>
    </xf>
    <xf numFmtId="0" fontId="0" fillId="0" borderId="18" xfId="0" applyBorder="1" applyAlignment="1" applyProtection="1">
      <alignment horizontal="center"/>
      <protection hidden="1"/>
    </xf>
    <xf numFmtId="0" fontId="5" fillId="0" borderId="37" xfId="0" applyFont="1" applyBorder="1" applyAlignment="1" applyProtection="1">
      <alignment horizontal="centerContinuous"/>
      <protection hidden="1"/>
    </xf>
    <xf numFmtId="0" fontId="5" fillId="0" borderId="0" xfId="0" applyFont="1" applyAlignment="1" applyProtection="1">
      <alignment horizontal="centerContinuous"/>
      <protection hidden="1"/>
    </xf>
    <xf numFmtId="0" fontId="0" fillId="0" borderId="29" xfId="0" applyBorder="1" applyAlignment="1" applyProtection="1">
      <alignment horizontal="centerContinuous"/>
      <protection hidden="1"/>
    </xf>
    <xf numFmtId="0" fontId="0" fillId="0" borderId="20" xfId="0" applyBorder="1" applyAlignment="1" applyProtection="1">
      <alignment horizontal="centerContinuous"/>
      <protection hidden="1"/>
    </xf>
    <xf numFmtId="0" fontId="5" fillId="0" borderId="0" xfId="0" applyFont="1" applyAlignment="1" applyProtection="1">
      <alignment horizontal="right"/>
      <protection hidden="1"/>
    </xf>
    <xf numFmtId="0" fontId="5" fillId="0" borderId="19" xfId="0" applyFont="1" applyBorder="1" applyAlignment="1" applyProtection="1">
      <alignment horizontal="left"/>
      <protection hidden="1"/>
    </xf>
    <xf numFmtId="0" fontId="5" fillId="0" borderId="31" xfId="0" applyFont="1" applyBorder="1" applyAlignment="1" applyProtection="1">
      <alignment vertical="center"/>
      <protection hidden="1"/>
    </xf>
    <xf numFmtId="0" fontId="0" fillId="0" borderId="39" xfId="0" applyBorder="1" applyAlignment="1" applyProtection="1">
      <alignment horizontal="center"/>
      <protection hidden="1"/>
    </xf>
    <xf numFmtId="0" fontId="2" fillId="0" borderId="0" xfId="0" applyFont="1" applyProtection="1">
      <protection hidden="1"/>
    </xf>
    <xf numFmtId="0" fontId="2" fillId="3" borderId="4" xfId="0" applyFont="1" applyFill="1" applyBorder="1" applyAlignment="1" applyProtection="1">
      <alignment horizontal="center" vertical="center"/>
      <protection hidden="1"/>
    </xf>
    <xf numFmtId="0" fontId="2" fillId="3" borderId="5" xfId="0" applyFont="1" applyFill="1" applyBorder="1" applyAlignment="1" applyProtection="1">
      <alignment vertical="center"/>
      <protection hidden="1"/>
    </xf>
    <xf numFmtId="0" fontId="2" fillId="3" borderId="5" xfId="0"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0" fontId="0" fillId="0" borderId="11" xfId="0" applyBorder="1" applyAlignment="1" applyProtection="1">
      <alignment vertical="center"/>
      <protection hidden="1"/>
    </xf>
    <xf numFmtId="0" fontId="0" fillId="0" borderId="8" xfId="0" applyBorder="1" applyAlignment="1" applyProtection="1">
      <alignment vertical="center"/>
      <protection hidden="1"/>
    </xf>
    <xf numFmtId="49" fontId="0" fillId="2" borderId="12" xfId="0" applyNumberFormat="1" applyFill="1" applyBorder="1" applyAlignment="1" applyProtection="1">
      <alignment vertical="center" shrinkToFit="1"/>
      <protection locked="0"/>
    </xf>
    <xf numFmtId="0" fontId="0" fillId="2" borderId="27" xfId="0" applyFill="1" applyBorder="1" applyAlignment="1" applyProtection="1">
      <alignment horizontal="center" vertical="center"/>
      <protection locked="0"/>
    </xf>
    <xf numFmtId="0" fontId="0" fillId="2" borderId="2" xfId="0" applyFill="1" applyBorder="1" applyAlignment="1" applyProtection="1">
      <alignment vertical="center" shrinkToFit="1"/>
      <protection locked="0"/>
    </xf>
    <xf numFmtId="0" fontId="0" fillId="2" borderId="15" xfId="0" applyFill="1" applyBorder="1" applyAlignment="1" applyProtection="1">
      <alignment vertical="center" wrapText="1"/>
      <protection locked="0"/>
    </xf>
    <xf numFmtId="49" fontId="0" fillId="2" borderId="1" xfId="0" applyNumberFormat="1" applyFill="1" applyBorder="1" applyAlignment="1" applyProtection="1">
      <alignment vertical="center" shrinkToFit="1"/>
      <protection locked="0"/>
    </xf>
    <xf numFmtId="0" fontId="0" fillId="2" borderId="28" xfId="0" applyFill="1" applyBorder="1" applyAlignment="1" applyProtection="1">
      <alignment horizontal="center" vertical="center"/>
      <protection locked="0"/>
    </xf>
    <xf numFmtId="0" fontId="0" fillId="2" borderId="14" xfId="0" applyFill="1" applyBorder="1" applyAlignment="1" applyProtection="1">
      <alignment vertical="center" shrinkToFit="1"/>
      <protection locked="0"/>
    </xf>
    <xf numFmtId="0" fontId="0" fillId="2" borderId="14" xfId="0" applyFill="1" applyBorder="1" applyAlignment="1" applyProtection="1">
      <alignment vertical="center" wrapText="1"/>
      <protection locked="0"/>
    </xf>
    <xf numFmtId="0" fontId="17" fillId="0" borderId="0" xfId="0" applyFont="1" applyProtection="1">
      <protection hidden="1"/>
    </xf>
    <xf numFmtId="0" fontId="0" fillId="0" borderId="0" xfId="0" applyAlignment="1" applyProtection="1">
      <alignment horizontal="left" vertical="center"/>
      <protection hidden="1"/>
    </xf>
    <xf numFmtId="0" fontId="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24" xfId="0" applyBorder="1" applyProtection="1">
      <protection hidden="1"/>
    </xf>
    <xf numFmtId="0" fontId="0" fillId="0" borderId="37" xfId="0" applyBorder="1" applyProtection="1">
      <protection hidden="1"/>
    </xf>
    <xf numFmtId="0" fontId="0" fillId="0" borderId="25" xfId="0" applyBorder="1" applyProtection="1">
      <protection hidden="1"/>
    </xf>
    <xf numFmtId="0" fontId="0" fillId="0" borderId="24" xfId="0" applyBorder="1" applyAlignment="1" applyProtection="1">
      <alignment vertical="center"/>
      <protection hidden="1"/>
    </xf>
    <xf numFmtId="0" fontId="0" fillId="0" borderId="23" xfId="0" applyBorder="1" applyAlignment="1" applyProtection="1">
      <alignment vertical="center"/>
      <protection hidden="1"/>
    </xf>
    <xf numFmtId="0" fontId="0" fillId="0" borderId="19" xfId="0" applyBorder="1" applyProtection="1">
      <protection hidden="1"/>
    </xf>
    <xf numFmtId="0" fontId="18" fillId="0" borderId="0" xfId="0" applyFont="1" applyProtection="1">
      <protection hidden="1"/>
    </xf>
    <xf numFmtId="0" fontId="0" fillId="0" borderId="32" xfId="0" applyBorder="1" applyAlignment="1" applyProtection="1">
      <alignment vertical="center"/>
      <protection hidden="1"/>
    </xf>
    <xf numFmtId="0" fontId="0" fillId="0" borderId="38" xfId="0" applyBorder="1" applyProtection="1">
      <protection hidden="1"/>
    </xf>
    <xf numFmtId="0" fontId="0" fillId="0" borderId="26" xfId="0" applyBorder="1" applyProtection="1">
      <protection hidden="1"/>
    </xf>
    <xf numFmtId="0" fontId="0" fillId="0" borderId="54" xfId="0" applyBorder="1" applyAlignment="1" applyProtection="1">
      <alignment vertical="center"/>
      <protection hidden="1"/>
    </xf>
    <xf numFmtId="0" fontId="0" fillId="0" borderId="55" xfId="0" applyBorder="1" applyProtection="1">
      <protection hidden="1"/>
    </xf>
    <xf numFmtId="0" fontId="0" fillId="0" borderId="56" xfId="0" applyBorder="1" applyProtection="1">
      <protection hidden="1"/>
    </xf>
    <xf numFmtId="164" fontId="0" fillId="0" borderId="0" xfId="0" applyNumberFormat="1" applyProtection="1">
      <protection hidden="1"/>
    </xf>
    <xf numFmtId="165" fontId="0" fillId="0" borderId="0" xfId="0" applyNumberFormat="1" applyProtection="1">
      <protection hidden="1"/>
    </xf>
    <xf numFmtId="0" fontId="0" fillId="2" borderId="0" xfId="0" applyFill="1" applyProtection="1">
      <protection hidden="1"/>
    </xf>
    <xf numFmtId="0" fontId="0" fillId="0" borderId="0" xfId="0" applyAlignment="1" applyProtection="1">
      <alignment vertical="center"/>
      <protection hidden="1"/>
    </xf>
    <xf numFmtId="0" fontId="0" fillId="3" borderId="1" xfId="0" applyFill="1" applyBorder="1" applyAlignment="1" applyProtection="1">
      <alignment horizontal="center"/>
      <protection hidden="1"/>
    </xf>
    <xf numFmtId="0" fontId="2" fillId="3" borderId="1" xfId="0" applyFont="1" applyFill="1" applyBorder="1" applyProtection="1">
      <protection hidden="1"/>
    </xf>
    <xf numFmtId="0" fontId="0" fillId="0" borderId="0" xfId="0" applyAlignment="1" applyProtection="1">
      <alignment horizontal="right" indent="1"/>
      <protection hidden="1"/>
    </xf>
    <xf numFmtId="0" fontId="0" fillId="0" borderId="57" xfId="0" applyBorder="1" applyProtection="1">
      <protection hidden="1"/>
    </xf>
    <xf numFmtId="0" fontId="0" fillId="0" borderId="57" xfId="0" applyBorder="1" applyAlignment="1" applyProtection="1">
      <alignment vertical="center"/>
      <protection hidden="1"/>
    </xf>
    <xf numFmtId="164" fontId="0" fillId="0" borderId="57" xfId="0" applyNumberFormat="1" applyBorder="1" applyProtection="1">
      <protection hidden="1"/>
    </xf>
    <xf numFmtId="0" fontId="2" fillId="0" borderId="40" xfId="0" applyFont="1" applyBorder="1" applyProtection="1">
      <protection hidden="1"/>
    </xf>
    <xf numFmtId="164" fontId="2" fillId="0" borderId="40" xfId="0" applyNumberFormat="1" applyFont="1" applyBorder="1" applyProtection="1">
      <protection hidden="1"/>
    </xf>
    <xf numFmtId="0" fontId="19" fillId="0" borderId="0" xfId="0" applyFont="1" applyProtection="1">
      <protection hidden="1"/>
    </xf>
    <xf numFmtId="0" fontId="20" fillId="0" borderId="0" xfId="0" applyFont="1" applyProtection="1">
      <protection hidden="1"/>
    </xf>
    <xf numFmtId="14" fontId="21" fillId="0" borderId="0" xfId="0" applyNumberFormat="1" applyFont="1" applyProtection="1">
      <protection hidden="1"/>
    </xf>
    <xf numFmtId="14" fontId="20" fillId="0" borderId="0" xfId="0" applyNumberFormat="1" applyFont="1" applyProtection="1">
      <protection hidden="1"/>
    </xf>
    <xf numFmtId="0" fontId="13" fillId="0" borderId="0" xfId="0" applyFont="1" applyAlignment="1" applyProtection="1">
      <alignment horizontal="center" vertical="center"/>
      <protection hidden="1"/>
    </xf>
    <xf numFmtId="0" fontId="22" fillId="0" borderId="0" xfId="0" applyFont="1"/>
    <xf numFmtId="0" fontId="2" fillId="0" borderId="0" xfId="0" applyFont="1" applyAlignment="1" applyProtection="1">
      <alignment horizontal="center" vertical="center"/>
      <protection hidden="1"/>
    </xf>
    <xf numFmtId="0" fontId="19" fillId="0" borderId="27" xfId="0" applyFont="1" applyBorder="1" applyAlignment="1" applyProtection="1">
      <alignment horizontal="center" vertical="center"/>
      <protection hidden="1"/>
    </xf>
    <xf numFmtId="0" fontId="0" fillId="0" borderId="0" xfId="0" applyAlignment="1" applyProtection="1">
      <alignment horizontal="right" indent="1"/>
      <protection locked="0"/>
    </xf>
    <xf numFmtId="0" fontId="14" fillId="0" borderId="0" xfId="0" applyFont="1" applyAlignment="1" applyProtection="1">
      <alignment vertical="center"/>
      <protection hidden="1"/>
    </xf>
    <xf numFmtId="0" fontId="15" fillId="0" borderId="0" xfId="0" applyFont="1" applyProtection="1">
      <protection hidden="1"/>
    </xf>
    <xf numFmtId="0" fontId="9" fillId="0" borderId="0" xfId="0" applyFont="1" applyProtection="1">
      <protection hidden="1"/>
    </xf>
    <xf numFmtId="0" fontId="13" fillId="0" borderId="0" xfId="0" applyFont="1" applyProtection="1">
      <protection hidden="1"/>
    </xf>
    <xf numFmtId="0" fontId="0" fillId="2" borderId="7" xfId="0" applyFill="1" applyBorder="1" applyProtection="1">
      <protection locked="0"/>
    </xf>
    <xf numFmtId="164" fontId="0" fillId="2" borderId="58" xfId="0" applyNumberFormat="1" applyFill="1" applyBorder="1" applyAlignment="1" applyProtection="1">
      <alignment vertical="center"/>
      <protection locked="0"/>
    </xf>
    <xf numFmtId="0" fontId="0" fillId="2" borderId="8" xfId="0" applyFill="1" applyBorder="1" applyProtection="1">
      <protection locked="0"/>
    </xf>
    <xf numFmtId="164" fontId="0" fillId="2" borderId="9" xfId="0" applyNumberFormat="1" applyFill="1" applyBorder="1" applyAlignment="1" applyProtection="1">
      <alignment vertical="center"/>
      <protection locked="0"/>
    </xf>
    <xf numFmtId="0" fontId="0" fillId="2" borderId="17" xfId="0" applyFill="1" applyBorder="1" applyProtection="1">
      <protection locked="0"/>
    </xf>
    <xf numFmtId="164" fontId="0" fillId="2" borderId="18" xfId="0" applyNumberFormat="1" applyFill="1" applyBorder="1" applyAlignment="1" applyProtection="1">
      <alignment vertical="center"/>
      <protection locked="0"/>
    </xf>
    <xf numFmtId="0" fontId="2" fillId="3" borderId="59" xfId="0" applyFont="1" applyFill="1" applyBorder="1" applyAlignment="1" applyProtection="1">
      <alignment horizontal="center" vertical="center"/>
      <protection hidden="1"/>
    </xf>
    <xf numFmtId="0" fontId="2" fillId="3" borderId="35" xfId="0" applyFont="1" applyFill="1" applyBorder="1" applyAlignment="1" applyProtection="1">
      <alignment horizontal="center" vertical="center" wrapText="1"/>
      <protection hidden="1"/>
    </xf>
    <xf numFmtId="0" fontId="2" fillId="3" borderId="56" xfId="0" applyFont="1" applyFill="1" applyBorder="1" applyAlignment="1" applyProtection="1">
      <alignment horizontal="center" vertical="center"/>
      <protection hidden="1"/>
    </xf>
    <xf numFmtId="0" fontId="0" fillId="0" borderId="0" xfId="0" quotePrefix="1" applyAlignment="1" applyProtection="1">
      <alignment horizontal="center" vertical="center"/>
      <protection hidden="1"/>
    </xf>
    <xf numFmtId="0" fontId="7" fillId="0" borderId="0" xfId="0" applyFont="1" applyAlignment="1">
      <alignment vertical="center"/>
    </xf>
    <xf numFmtId="0" fontId="10" fillId="0" borderId="0" xfId="1" applyAlignment="1" applyProtection="1">
      <protection hidden="1"/>
    </xf>
    <xf numFmtId="0" fontId="0" fillId="0" borderId="30" xfId="0" applyBorder="1" applyAlignment="1" applyProtection="1">
      <alignment horizontal="center"/>
      <protection hidden="1"/>
    </xf>
    <xf numFmtId="0" fontId="0" fillId="0" borderId="61" xfId="0" applyBorder="1" applyAlignment="1">
      <alignment vertical="center"/>
    </xf>
    <xf numFmtId="0" fontId="0" fillId="0" borderId="61"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62" xfId="0" applyBorder="1" applyAlignment="1">
      <alignment vertical="center"/>
    </xf>
    <xf numFmtId="0" fontId="0" fillId="5" borderId="11" xfId="0" applyFill="1" applyBorder="1" applyAlignment="1" applyProtection="1">
      <alignment vertical="center"/>
      <protection locked="0"/>
    </xf>
    <xf numFmtId="0" fontId="0" fillId="5" borderId="8" xfId="0" applyFill="1" applyBorder="1" applyAlignment="1" applyProtection="1">
      <alignment vertical="center"/>
      <protection locked="0"/>
    </xf>
    <xf numFmtId="0" fontId="0" fillId="5" borderId="0" xfId="0" applyFill="1" applyProtection="1">
      <protection hidden="1"/>
    </xf>
    <xf numFmtId="0" fontId="0" fillId="0" borderId="0" xfId="0" applyAlignment="1" applyProtection="1">
      <alignment vertical="center" wrapText="1"/>
      <protection hidden="1"/>
    </xf>
    <xf numFmtId="0" fontId="2" fillId="3" borderId="60" xfId="0" applyFont="1" applyFill="1" applyBorder="1" applyAlignment="1" applyProtection="1">
      <alignment horizontal="center" vertical="center" wrapText="1"/>
      <protection hidden="1"/>
    </xf>
    <xf numFmtId="0" fontId="0" fillId="0" borderId="0" xfId="0" applyProtection="1">
      <protection locked="0" hidden="1"/>
    </xf>
    <xf numFmtId="0" fontId="0" fillId="2" borderId="1" xfId="0" quotePrefix="1" applyFill="1" applyBorder="1" applyAlignment="1" applyProtection="1">
      <alignment vertical="center"/>
      <protection locked="0"/>
    </xf>
    <xf numFmtId="0" fontId="0" fillId="2" borderId="1" xfId="0" applyFill="1" applyBorder="1" applyAlignment="1" applyProtection="1">
      <alignment horizontal="right"/>
      <protection locked="0"/>
    </xf>
    <xf numFmtId="0" fontId="0" fillId="0" borderId="8" xfId="0" applyBorder="1" applyAlignment="1" applyProtection="1">
      <alignment vertical="center"/>
      <protection locked="0" hidden="1"/>
    </xf>
    <xf numFmtId="0" fontId="19" fillId="0" borderId="16" xfId="0" applyFont="1" applyBorder="1" applyAlignment="1" applyProtection="1">
      <alignment horizontal="center" vertical="center"/>
      <protection hidden="1"/>
    </xf>
    <xf numFmtId="0" fontId="25" fillId="0" borderId="49" xfId="0" applyFont="1" applyBorder="1" applyAlignment="1" applyProtection="1">
      <alignment horizontal="center" vertical="center"/>
      <protection hidden="1"/>
    </xf>
    <xf numFmtId="0" fontId="25" fillId="0" borderId="49" xfId="0" applyFont="1" applyBorder="1" applyProtection="1">
      <protection hidden="1"/>
    </xf>
    <xf numFmtId="0" fontId="25" fillId="0" borderId="43" xfId="0" applyFont="1" applyBorder="1" applyProtection="1">
      <protection hidden="1"/>
    </xf>
    <xf numFmtId="0" fontId="25" fillId="0" borderId="44" xfId="0" applyFont="1" applyBorder="1" applyProtection="1">
      <protection hidden="1"/>
    </xf>
    <xf numFmtId="0" fontId="25" fillId="0" borderId="0" xfId="0" applyFont="1" applyProtection="1">
      <protection hidden="1"/>
    </xf>
    <xf numFmtId="0" fontId="25" fillId="0" borderId="45" xfId="0" applyFont="1" applyBorder="1" applyProtection="1">
      <protection hidden="1"/>
    </xf>
    <xf numFmtId="0" fontId="25" fillId="0" borderId="63" xfId="0" applyFont="1" applyBorder="1" applyProtection="1">
      <protection hidden="1"/>
    </xf>
    <xf numFmtId="0" fontId="25" fillId="0" borderId="16" xfId="0" applyFont="1" applyBorder="1" applyProtection="1">
      <protection hidden="1"/>
    </xf>
    <xf numFmtId="0" fontId="0" fillId="0" borderId="58" xfId="0" applyBorder="1" applyAlignment="1" applyProtection="1">
      <alignment horizontal="center"/>
      <protection hidden="1"/>
    </xf>
    <xf numFmtId="0" fontId="0" fillId="2" borderId="11" xfId="0" applyFill="1" applyBorder="1" applyAlignment="1" applyProtection="1">
      <alignment vertical="center"/>
      <protection locked="0"/>
    </xf>
    <xf numFmtId="164" fontId="0" fillId="2" borderId="13" xfId="0" applyNumberFormat="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0" borderId="64" xfId="0" applyBorder="1" applyProtection="1">
      <protection hidden="1"/>
    </xf>
    <xf numFmtId="0" fontId="0" fillId="0" borderId="64" xfId="0" applyBorder="1" applyAlignment="1" applyProtection="1">
      <alignment vertical="center"/>
      <protection hidden="1"/>
    </xf>
    <xf numFmtId="0" fontId="0" fillId="0" borderId="64" xfId="0" applyBorder="1" applyAlignment="1" applyProtection="1">
      <alignment horizontal="right" indent="1"/>
      <protection hidden="1"/>
    </xf>
    <xf numFmtId="164" fontId="0" fillId="0" borderId="64" xfId="0" applyNumberFormat="1" applyBorder="1" applyProtection="1">
      <protection hidden="1"/>
    </xf>
    <xf numFmtId="0" fontId="2" fillId="3" borderId="1" xfId="0" applyFont="1" applyFill="1" applyBorder="1" applyAlignment="1" applyProtection="1">
      <alignment horizontal="center"/>
      <protection hidden="1"/>
    </xf>
    <xf numFmtId="0" fontId="0" fillId="0" borderId="57" xfId="0" applyBorder="1" applyAlignment="1" applyProtection="1">
      <alignment horizontal="right" indent="1"/>
      <protection locked="0" hidden="1"/>
    </xf>
    <xf numFmtId="0" fontId="13" fillId="0" borderId="0" xfId="0" applyFont="1" applyAlignment="1" applyProtection="1">
      <alignment vertical="center"/>
      <protection hidden="1"/>
    </xf>
    <xf numFmtId="0" fontId="0" fillId="2" borderId="28" xfId="0" applyFill="1" applyBorder="1" applyAlignment="1" applyProtection="1">
      <alignment vertical="center" shrinkToFit="1"/>
      <protection locked="0"/>
    </xf>
    <xf numFmtId="0" fontId="5" fillId="0" borderId="65" xfId="0" applyFont="1" applyBorder="1" applyAlignment="1" applyProtection="1">
      <alignment horizontal="center"/>
      <protection hidden="1"/>
    </xf>
    <xf numFmtId="0" fontId="0" fillId="0" borderId="66" xfId="0" applyBorder="1" applyAlignment="1" applyProtection="1">
      <alignment horizontal="right" indent="2"/>
      <protection hidden="1"/>
    </xf>
    <xf numFmtId="0" fontId="7" fillId="0" borderId="0" xfId="0" applyFont="1" applyAlignment="1" applyProtection="1">
      <alignment horizontal="center"/>
      <protection hidden="1"/>
    </xf>
    <xf numFmtId="1" fontId="16" fillId="0" borderId="40" xfId="0" applyNumberFormat="1" applyFont="1" applyBorder="1" applyAlignment="1" applyProtection="1">
      <alignment horizontal="center"/>
      <protection hidden="1"/>
    </xf>
    <xf numFmtId="0" fontId="17" fillId="0" borderId="0" xfId="0" applyFont="1" applyAlignment="1" applyProtection="1">
      <alignment horizontal="right"/>
      <protection hidden="1"/>
    </xf>
    <xf numFmtId="0" fontId="0" fillId="0" borderId="0" xfId="0" applyAlignment="1" applyProtection="1">
      <alignment horizontal="right"/>
      <protection hidden="1"/>
    </xf>
    <xf numFmtId="0" fontId="19" fillId="0" borderId="0" xfId="0" applyFont="1" applyAlignment="1" applyProtection="1">
      <alignment horizontal="left"/>
      <protection hidden="1"/>
    </xf>
    <xf numFmtId="0" fontId="0" fillId="5" borderId="16" xfId="0" applyFill="1" applyBorder="1" applyAlignment="1" applyProtection="1">
      <alignment vertical="center"/>
      <protection locked="0"/>
    </xf>
    <xf numFmtId="0" fontId="0" fillId="5" borderId="3" xfId="0" applyFill="1" applyBorder="1" applyAlignment="1" applyProtection="1">
      <alignment vertical="center"/>
      <protection locked="0"/>
    </xf>
    <xf numFmtId="0" fontId="2" fillId="3" borderId="6" xfId="0" applyFont="1" applyFill="1" applyBorder="1" applyAlignment="1" applyProtection="1">
      <alignment horizontal="center" vertical="center"/>
      <protection hidden="1"/>
    </xf>
    <xf numFmtId="0" fontId="7" fillId="0" borderId="0" xfId="0" applyFont="1" applyAlignment="1">
      <alignment horizontal="center" vertical="center"/>
    </xf>
    <xf numFmtId="0" fontId="0" fillId="2" borderId="61" xfId="0" applyFill="1" applyBorder="1" applyAlignment="1" applyProtection="1">
      <alignment horizontal="center" vertical="center" wrapText="1"/>
      <protection locked="0"/>
    </xf>
    <xf numFmtId="0" fontId="0" fillId="2" borderId="62" xfId="0" applyFill="1" applyBorder="1" applyAlignment="1" applyProtection="1">
      <alignment horizontal="center" vertical="center" wrapText="1"/>
      <protection locked="0"/>
    </xf>
    <xf numFmtId="0" fontId="0" fillId="0" borderId="62" xfId="0" applyBorder="1" applyAlignment="1">
      <alignment horizontal="center" vertical="center" wrapText="1"/>
    </xf>
    <xf numFmtId="0" fontId="0" fillId="2" borderId="1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5" fillId="0" borderId="27" xfId="0" quotePrefix="1" applyFont="1" applyBorder="1" applyProtection="1">
      <protection hidden="1"/>
    </xf>
    <xf numFmtId="0" fontId="19" fillId="0" borderId="0" xfId="0" applyFont="1" applyAlignment="1" applyProtection="1">
      <alignment horizontal="center" vertical="center"/>
      <protection hidden="1"/>
    </xf>
    <xf numFmtId="0" fontId="25" fillId="0" borderId="67" xfId="0" applyFont="1" applyBorder="1" applyProtection="1">
      <protection hidden="1"/>
    </xf>
    <xf numFmtId="0" fontId="25" fillId="0" borderId="68" xfId="0" applyFont="1" applyBorder="1" applyProtection="1">
      <protection hidden="1"/>
    </xf>
    <xf numFmtId="0" fontId="25" fillId="0" borderId="69" xfId="0" applyFont="1" applyBorder="1" applyProtection="1">
      <protection hidden="1"/>
    </xf>
    <xf numFmtId="0" fontId="26" fillId="0" borderId="42" xfId="0" applyFont="1" applyBorder="1" applyProtection="1">
      <protection hidden="1"/>
    </xf>
    <xf numFmtId="0" fontId="0" fillId="2" borderId="11" xfId="0" applyFill="1" applyBorder="1" applyProtection="1">
      <protection locked="0"/>
    </xf>
    <xf numFmtId="0" fontId="0" fillId="0" borderId="7" xfId="0" applyBorder="1"/>
    <xf numFmtId="0" fontId="0" fillId="0" borderId="58" xfId="0" applyBorder="1"/>
    <xf numFmtId="0" fontId="0" fillId="0" borderId="8" xfId="0" applyBorder="1"/>
    <xf numFmtId="0" fontId="0" fillId="0" borderId="9" xfId="0" applyBorder="1"/>
    <xf numFmtId="0" fontId="0" fillId="0" borderId="8" xfId="0" quotePrefix="1" applyBorder="1" applyAlignment="1">
      <alignment vertical="center"/>
    </xf>
    <xf numFmtId="0" fontId="0" fillId="0" borderId="9" xfId="0" applyBorder="1" applyAlignment="1">
      <alignment horizontal="left" vertical="center" indent="1"/>
    </xf>
    <xf numFmtId="0" fontId="0" fillId="0" borderId="17" xfId="0" applyBorder="1"/>
    <xf numFmtId="0" fontId="0" fillId="0" borderId="18" xfId="0" applyBorder="1"/>
    <xf numFmtId="0" fontId="27" fillId="0" borderId="0" xfId="0" applyFont="1" applyAlignment="1">
      <alignment vertical="center"/>
    </xf>
    <xf numFmtId="0" fontId="13" fillId="0" borderId="33" xfId="0" applyFont="1" applyBorder="1" applyAlignment="1">
      <alignment vertical="center"/>
    </xf>
    <xf numFmtId="0" fontId="0" fillId="0" borderId="34" xfId="0" applyBorder="1" applyAlignment="1">
      <alignment horizontal="left" vertical="center" indent="1"/>
    </xf>
    <xf numFmtId="0" fontId="13" fillId="0" borderId="34" xfId="0" applyFont="1" applyBorder="1" applyAlignment="1">
      <alignment horizontal="left" vertical="center"/>
    </xf>
    <xf numFmtId="0" fontId="28" fillId="0" borderId="0" xfId="0" applyFont="1" applyAlignment="1">
      <alignment vertical="center"/>
    </xf>
    <xf numFmtId="0" fontId="25" fillId="0" borderId="0" xfId="0" applyFont="1"/>
    <xf numFmtId="0" fontId="25" fillId="0" borderId="0" xfId="0" applyFont="1" applyAlignment="1">
      <alignment vertical="top"/>
    </xf>
    <xf numFmtId="0" fontId="2" fillId="0" borderId="0" xfId="0" applyFont="1" applyAlignment="1">
      <alignment horizontal="right" vertical="center" indent="1"/>
    </xf>
    <xf numFmtId="14" fontId="0" fillId="0" borderId="34" xfId="0" applyNumberFormat="1" applyBorder="1" applyAlignment="1">
      <alignment horizontal="left" vertical="center" indent="1"/>
    </xf>
    <xf numFmtId="0" fontId="0" fillId="0" borderId="34" xfId="0" applyBorder="1" applyAlignment="1">
      <alignment vertical="center"/>
    </xf>
    <xf numFmtId="0" fontId="10" fillId="0" borderId="35" xfId="1" applyBorder="1" applyAlignment="1" applyProtection="1">
      <alignment vertical="center"/>
    </xf>
    <xf numFmtId="0" fontId="13" fillId="0" borderId="34" xfId="0" applyFont="1" applyBorder="1" applyAlignment="1">
      <alignment vertical="center"/>
    </xf>
    <xf numFmtId="0" fontId="2" fillId="0" borderId="0" xfId="0" applyFont="1" applyAlignment="1" applyProtection="1">
      <alignment vertical="center"/>
      <protection hidden="1"/>
    </xf>
    <xf numFmtId="0" fontId="0" fillId="0" borderId="57" xfId="0" applyBorder="1" applyAlignment="1" applyProtection="1">
      <alignment horizontal="right" indent="1"/>
      <protection locked="0"/>
    </xf>
    <xf numFmtId="0" fontId="0" fillId="2" borderId="7" xfId="0" applyFill="1" applyBorder="1" applyAlignment="1" applyProtection="1">
      <alignment vertical="center"/>
      <protection locked="0"/>
    </xf>
    <xf numFmtId="0" fontId="0" fillId="0" borderId="20" xfId="0" applyBorder="1" applyAlignment="1">
      <alignment vertical="center"/>
    </xf>
    <xf numFmtId="0" fontId="0" fillId="5" borderId="63" xfId="0" applyFill="1" applyBorder="1" applyAlignment="1" applyProtection="1">
      <alignment vertical="center"/>
      <protection locked="0"/>
    </xf>
    <xf numFmtId="0" fontId="0" fillId="5" borderId="70" xfId="0" applyFill="1" applyBorder="1" applyAlignment="1" applyProtection="1">
      <alignment vertical="center"/>
      <protection locked="0"/>
    </xf>
    <xf numFmtId="0" fontId="0" fillId="2" borderId="1" xfId="0" applyFill="1" applyBorder="1" applyAlignment="1">
      <alignment vertical="center"/>
    </xf>
    <xf numFmtId="0" fontId="0" fillId="5" borderId="58" xfId="0" applyFill="1" applyBorder="1" applyAlignment="1" applyProtection="1">
      <alignment horizontal="center" vertical="center"/>
      <protection locked="0" hidden="1"/>
    </xf>
    <xf numFmtId="0" fontId="0" fillId="5" borderId="9" xfId="0" applyFill="1" applyBorder="1" applyAlignment="1" applyProtection="1">
      <alignment horizontal="center" vertical="center"/>
      <protection locked="0" hidden="1"/>
    </xf>
    <xf numFmtId="0" fontId="2" fillId="0" borderId="0" xfId="0" applyFont="1" applyAlignment="1" applyProtection="1">
      <alignment horizontal="center" vertical="center" wrapText="1"/>
      <protection hidden="1"/>
    </xf>
    <xf numFmtId="0" fontId="0" fillId="6" borderId="0" xfId="0" applyFill="1" applyProtection="1">
      <protection hidden="1"/>
    </xf>
    <xf numFmtId="0" fontId="0" fillId="0" borderId="0" xfId="0" quotePrefix="1" applyProtection="1">
      <protection hidden="1"/>
    </xf>
    <xf numFmtId="0" fontId="0" fillId="7" borderId="0" xfId="0" applyFill="1" applyProtection="1">
      <protection hidden="1"/>
    </xf>
    <xf numFmtId="0" fontId="0" fillId="0" borderId="28" xfId="0" applyBorder="1" applyAlignment="1" applyProtection="1">
      <alignment horizontal="center" vertical="center" shrinkToFit="1"/>
      <protection locked="0"/>
    </xf>
    <xf numFmtId="0" fontId="0" fillId="0" borderId="3" xfId="0" applyBorder="1" applyAlignment="1">
      <alignment horizontal="center" vertical="center"/>
    </xf>
    <xf numFmtId="0" fontId="14"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0" fontId="2" fillId="0" borderId="0" xfId="0" applyFont="1" applyAlignment="1" applyProtection="1">
      <alignment horizontal="left" vertical="center" wrapText="1"/>
      <protection hidden="1"/>
    </xf>
    <xf numFmtId="49" fontId="0" fillId="2" borderId="48" xfId="0" applyNumberFormat="1" applyFill="1" applyBorder="1" applyAlignment="1" applyProtection="1">
      <alignment horizontal="left" vertical="center"/>
      <protection locked="0"/>
    </xf>
    <xf numFmtId="49" fontId="0" fillId="2" borderId="47" xfId="0" applyNumberFormat="1" applyFill="1" applyBorder="1" applyAlignment="1" applyProtection="1">
      <alignment horizontal="left" vertical="center"/>
      <protection locked="0"/>
    </xf>
    <xf numFmtId="0" fontId="11" fillId="3" borderId="0" xfId="0" applyFont="1" applyFill="1" applyAlignment="1">
      <alignment horizontal="center"/>
    </xf>
    <xf numFmtId="0" fontId="0" fillId="5" borderId="0" xfId="0" applyFill="1" applyAlignment="1" applyProtection="1">
      <alignment horizontal="center" vertical="center"/>
      <protection locked="0" hidden="1"/>
    </xf>
    <xf numFmtId="0" fontId="0" fillId="2" borderId="50" xfId="0" applyFill="1" applyBorder="1" applyAlignment="1" applyProtection="1">
      <alignment horizontal="left" vertical="center"/>
      <protection locked="0"/>
    </xf>
    <xf numFmtId="0" fontId="0" fillId="2" borderId="51"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63" xfId="0" applyFill="1" applyBorder="1" applyProtection="1">
      <protection locked="0"/>
    </xf>
    <xf numFmtId="0" fontId="0" fillId="2" borderId="16" xfId="0" applyFill="1" applyBorder="1" applyProtection="1">
      <protection locked="0"/>
    </xf>
    <xf numFmtId="0" fontId="0" fillId="2" borderId="48"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10" fillId="2" borderId="52" xfId="1" applyNumberFormat="1" applyFill="1" applyBorder="1" applyAlignment="1" applyProtection="1">
      <alignment horizontal="left" vertical="center"/>
      <protection locked="0"/>
    </xf>
    <xf numFmtId="0" fontId="10" fillId="2" borderId="53" xfId="1" applyNumberFormat="1" applyFill="1" applyBorder="1" applyAlignment="1" applyProtection="1">
      <alignment horizontal="left" vertical="center"/>
      <protection locked="0"/>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0" fillId="2" borderId="48" xfId="0" applyFill="1" applyBorder="1" applyAlignment="1" applyProtection="1">
      <alignment horizontal="left" vertical="center"/>
      <protection locked="0"/>
    </xf>
    <xf numFmtId="0" fontId="0" fillId="2" borderId="47" xfId="0" applyFill="1" applyBorder="1" applyAlignment="1" applyProtection="1">
      <alignment horizontal="left" vertical="center"/>
      <protection locked="0"/>
    </xf>
    <xf numFmtId="0" fontId="2" fillId="0" borderId="49" xfId="0" applyFont="1" applyBorder="1" applyAlignment="1">
      <alignment horizontal="left" vertical="center"/>
    </xf>
    <xf numFmtId="0" fontId="2" fillId="0" borderId="43" xfId="0" applyFont="1" applyBorder="1" applyAlignment="1">
      <alignment horizontal="left" vertical="center"/>
    </xf>
    <xf numFmtId="0" fontId="0" fillId="0" borderId="0" xfId="0" applyAlignment="1">
      <alignment horizontal="left" vertical="center"/>
    </xf>
    <xf numFmtId="0" fontId="2" fillId="0" borderId="42" xfId="0" applyFont="1" applyBorder="1" applyAlignment="1">
      <alignment horizontal="left" vertical="center"/>
    </xf>
    <xf numFmtId="0" fontId="2" fillId="2" borderId="50" xfId="0" applyFont="1" applyFill="1" applyBorder="1" applyAlignment="1" applyProtection="1">
      <alignment horizontal="left" vertical="center"/>
      <protection locked="0"/>
    </xf>
    <xf numFmtId="0" fontId="2" fillId="2" borderId="51" xfId="0" applyFont="1" applyFill="1" applyBorder="1" applyAlignment="1" applyProtection="1">
      <alignment horizontal="left" vertical="center"/>
      <protection locked="0"/>
    </xf>
    <xf numFmtId="49" fontId="2" fillId="2" borderId="50" xfId="0" applyNumberFormat="1" applyFont="1" applyFill="1" applyBorder="1" applyAlignment="1" applyProtection="1">
      <alignment horizontal="left" vertical="center"/>
      <protection locked="0"/>
    </xf>
    <xf numFmtId="49" fontId="2" fillId="2" borderId="51" xfId="0" applyNumberFormat="1" applyFont="1" applyFill="1" applyBorder="1" applyAlignment="1" applyProtection="1">
      <alignment horizontal="left" vertical="center"/>
      <protection locked="0"/>
    </xf>
    <xf numFmtId="49" fontId="10" fillId="2" borderId="52" xfId="1" applyNumberFormat="1" applyFill="1" applyBorder="1" applyAlignment="1" applyProtection="1">
      <alignment horizontal="left" vertical="center"/>
      <protection locked="0"/>
    </xf>
    <xf numFmtId="49" fontId="10" fillId="2" borderId="53" xfId="1" applyNumberFormat="1" applyFill="1" applyBorder="1" applyAlignment="1" applyProtection="1">
      <alignment horizontal="left" vertical="center"/>
      <protection locked="0"/>
    </xf>
    <xf numFmtId="0" fontId="3" fillId="0" borderId="0" xfId="0" applyFont="1" applyAlignment="1" applyProtection="1">
      <alignment horizontal="center" vertical="center"/>
      <protection hidden="1"/>
    </xf>
    <xf numFmtId="0" fontId="19" fillId="0" borderId="42" xfId="0" applyFont="1" applyBorder="1" applyAlignment="1" applyProtection="1">
      <alignment horizontal="center" vertical="center"/>
      <protection hidden="1"/>
    </xf>
    <xf numFmtId="0" fontId="19" fillId="0" borderId="43" xfId="0" applyFont="1" applyBorder="1" applyAlignment="1" applyProtection="1">
      <alignment horizontal="center" vertical="center"/>
      <protection hidden="1"/>
    </xf>
    <xf numFmtId="0" fontId="0" fillId="3" borderId="21"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8" borderId="0" xfId="0" applyFill="1" applyAlignment="1" applyProtection="1">
      <alignment horizontal="center"/>
      <protection hidden="1"/>
    </xf>
    <xf numFmtId="0" fontId="4" fillId="0" borderId="33" xfId="0" applyFont="1" applyBorder="1" applyAlignment="1" applyProtection="1">
      <alignment horizontal="center" vertical="center" shrinkToFit="1"/>
      <protection hidden="1"/>
    </xf>
    <xf numFmtId="0" fontId="5" fillId="0" borderId="34" xfId="0" applyFont="1" applyBorder="1" applyAlignment="1" applyProtection="1">
      <alignment horizontal="center" vertical="center" shrinkToFit="1"/>
      <protection hidden="1"/>
    </xf>
    <xf numFmtId="0" fontId="5" fillId="0" borderId="35" xfId="0" applyFont="1" applyBorder="1" applyAlignment="1" applyProtection="1">
      <alignment horizontal="center" vertical="center" shrinkToFit="1"/>
      <protection hidden="1"/>
    </xf>
    <xf numFmtId="0" fontId="0" fillId="0" borderId="0" xfId="0" applyAlignment="1" applyProtection="1">
      <alignment horizontal="left"/>
      <protection hidden="1"/>
    </xf>
    <xf numFmtId="0" fontId="8" fillId="0" borderId="33" xfId="0" applyFont="1" applyBorder="1" applyAlignment="1" applyProtection="1">
      <alignment horizontal="center" vertical="center" wrapText="1"/>
      <protection hidden="1"/>
    </xf>
    <xf numFmtId="0" fontId="8" fillId="0" borderId="34"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2" fillId="3" borderId="0" xfId="0" applyFont="1" applyFill="1" applyAlignment="1" applyProtection="1">
      <alignment horizontal="center"/>
      <protection hidden="1"/>
    </xf>
    <xf numFmtId="0" fontId="12" fillId="3" borderId="0" xfId="0" applyFont="1" applyFill="1" applyAlignment="1">
      <alignment horizontal="center" vertical="center"/>
    </xf>
    <xf numFmtId="0" fontId="19" fillId="0" borderId="0" xfId="0" applyFont="1" applyAlignment="1" applyProtection="1">
      <alignment horizontal="center"/>
      <protection hidden="1"/>
    </xf>
    <xf numFmtId="0" fontId="2" fillId="3" borderId="24" xfId="0" applyFont="1" applyFill="1" applyBorder="1" applyAlignment="1" applyProtection="1">
      <alignment horizontal="center"/>
      <protection hidden="1"/>
    </xf>
    <xf numFmtId="0" fontId="2" fillId="3" borderId="37" xfId="0" applyFont="1" applyFill="1" applyBorder="1" applyAlignment="1" applyProtection="1">
      <alignment horizontal="center"/>
      <protection hidden="1"/>
    </xf>
    <xf numFmtId="0" fontId="2" fillId="3" borderId="25" xfId="0" applyFont="1" applyFill="1" applyBorder="1" applyAlignment="1" applyProtection="1">
      <alignment horizontal="center"/>
      <protection hidden="1"/>
    </xf>
    <xf numFmtId="0" fontId="2" fillId="4" borderId="32" xfId="0" applyFont="1" applyFill="1" applyBorder="1" applyAlignment="1" applyProtection="1">
      <alignment horizontal="center"/>
      <protection hidden="1"/>
    </xf>
    <xf numFmtId="0" fontId="2" fillId="4" borderId="38" xfId="0" applyFont="1" applyFill="1" applyBorder="1" applyAlignment="1" applyProtection="1">
      <alignment horizontal="center"/>
      <protection hidden="1"/>
    </xf>
    <xf numFmtId="0" fontId="2" fillId="4" borderId="26" xfId="0" applyFont="1" applyFill="1" applyBorder="1" applyAlignment="1" applyProtection="1">
      <alignment horizontal="center"/>
      <protection hidden="1"/>
    </xf>
  </cellXfs>
  <cellStyles count="3">
    <cellStyle name="Link" xfId="1" builtinId="8"/>
    <cellStyle name="Standard" xfId="0" builtinId="0"/>
    <cellStyle name="Standard 3" xfId="2"/>
  </cellStyles>
  <dxfs count="9">
    <dxf>
      <font>
        <color theme="0"/>
      </font>
    </dxf>
    <dxf>
      <fill>
        <patternFill>
          <bgColor rgb="FFFF0000"/>
        </patternFill>
      </fill>
    </dxf>
    <dxf>
      <font>
        <color theme="0"/>
      </font>
    </dxf>
    <dxf>
      <font>
        <color theme="0"/>
      </font>
      <fill>
        <patternFill patternType="none">
          <bgColor auto="1"/>
        </patternFill>
      </fill>
    </dxf>
    <dxf>
      <fill>
        <patternFill>
          <bgColor rgb="FF99CCFF"/>
        </patternFill>
      </fill>
    </dxf>
    <dxf>
      <fill>
        <patternFill>
          <bgColor rgb="FFFF0000"/>
        </patternFill>
      </fill>
    </dxf>
    <dxf>
      <fill>
        <patternFill>
          <bgColor rgb="FFFF0000"/>
        </patternFill>
      </fill>
    </dxf>
    <dxf>
      <fill>
        <patternFill>
          <bgColor rgb="FFFF0000"/>
        </patternFill>
      </fill>
    </dxf>
    <dxf>
      <fill>
        <patternFill>
          <bgColor rgb="FF7030A0"/>
        </patternFill>
      </fill>
    </dxf>
  </dxfs>
  <tableStyles count="0" defaultTableStyle="TableStyleMedium9" defaultPivotStyle="PivotStyleLight16"/>
  <colors>
    <mruColors>
      <color rgb="FFFFFF99"/>
      <color rgb="FFCC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323850</xdr:colOff>
      <xdr:row>1</xdr:row>
      <xdr:rowOff>28575</xdr:rowOff>
    </xdr:from>
    <xdr:to>
      <xdr:col>10</xdr:col>
      <xdr:colOff>523875</xdr:colOff>
      <xdr:row>6</xdr:row>
      <xdr:rowOff>152400</xdr:rowOff>
    </xdr:to>
    <xdr:pic>
      <xdr:nvPicPr>
        <xdr:cNvPr id="3" name="Picture 8" descr="http://u.jimdo.com/www25/o/sb1954d4d1e353bb3/img/ib451eeaa90fa7007/1279238381/std/image.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19925" y="219075"/>
          <a:ext cx="1038225" cy="1038225"/>
        </a:xfrm>
        <a:prstGeom prst="rect">
          <a:avLst/>
        </a:prstGeom>
        <a:noFill/>
      </xdr:spPr>
    </xdr:pic>
    <xdr:clientData/>
  </xdr:twoCellAnchor>
  <xdr:twoCellAnchor editAs="oneCell">
    <xdr:from>
      <xdr:col>10</xdr:col>
      <xdr:colOff>819150</xdr:colOff>
      <xdr:row>11</xdr:row>
      <xdr:rowOff>0</xdr:rowOff>
    </xdr:from>
    <xdr:to>
      <xdr:col>11</xdr:col>
      <xdr:colOff>190474</xdr:colOff>
      <xdr:row>11</xdr:row>
      <xdr:rowOff>171429</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stretch>
          <a:fillRect/>
        </a:stretch>
      </xdr:blipFill>
      <xdr:spPr>
        <a:xfrm>
          <a:off x="8353425" y="2009775"/>
          <a:ext cx="209524" cy="1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57149</xdr:colOff>
      <xdr:row>1</xdr:row>
      <xdr:rowOff>28576</xdr:rowOff>
    </xdr:from>
    <xdr:to>
      <xdr:col>15</xdr:col>
      <xdr:colOff>2476498</xdr:colOff>
      <xdr:row>12</xdr:row>
      <xdr:rowOff>161925</xdr:rowOff>
    </xdr:to>
    <xdr:pic>
      <xdr:nvPicPr>
        <xdr:cNvPr id="1025" name="cc-m-imagesubtitle-image-3431470356" descr="http://u.jimdo.com/www25/o/sb1954d4d1e353bb3/img/ib451eeaa90fa7007/1279238381/std/image.png">
          <a:extLst>
            <a:ext uri="{FF2B5EF4-FFF2-40B4-BE49-F238E27FC236}">
              <a16:creationId xmlns:a16="http://schemas.microsoft.com/office/drawing/2014/main" xmlns="" id="{00000000-0008-0000-02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2324" y="219076"/>
          <a:ext cx="2419349" cy="2419349"/>
        </a:xfrm>
        <a:prstGeom prst="rect">
          <a:avLst/>
        </a:prstGeom>
        <a:noFill/>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4</xdr:col>
      <xdr:colOff>438150</xdr:colOff>
      <xdr:row>0</xdr:row>
      <xdr:rowOff>38101</xdr:rowOff>
    </xdr:from>
    <xdr:to>
      <xdr:col>5</xdr:col>
      <xdr:colOff>1114424</xdr:colOff>
      <xdr:row>6</xdr:row>
      <xdr:rowOff>171450</xdr:rowOff>
    </xdr:to>
    <xdr:pic>
      <xdr:nvPicPr>
        <xdr:cNvPr id="3" name="cc-m-imagesubtitle-image-3431470356" descr="http://u.jimdo.com/www25/o/sb1954d4d1e353bb3/img/ib451eeaa90fa7007/1279238381/std/image.png">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0625" y="38101"/>
          <a:ext cx="1285874" cy="1285874"/>
        </a:xfrm>
        <a:prstGeom prst="rect">
          <a:avLst/>
        </a:prstGeom>
        <a:noFill/>
      </xdr:spPr>
    </xdr:pic>
    <xdr:clientData/>
  </xdr:twoCellAnchor>
  <xdr:twoCellAnchor editAs="oneCell">
    <xdr:from>
      <xdr:col>1</xdr:col>
      <xdr:colOff>85725</xdr:colOff>
      <xdr:row>37</xdr:row>
      <xdr:rowOff>57150</xdr:rowOff>
    </xdr:from>
    <xdr:to>
      <xdr:col>2</xdr:col>
      <xdr:colOff>6258</xdr:colOff>
      <xdr:row>40</xdr:row>
      <xdr:rowOff>171450</xdr:rowOff>
    </xdr:to>
    <xdr:pic>
      <xdr:nvPicPr>
        <xdr:cNvPr id="4" name="Grafik 3">
          <a:extLst>
            <a:ext uri="{FF2B5EF4-FFF2-40B4-BE49-F238E27FC236}">
              <a16:creationId xmlns:a16="http://schemas.microsoft.com/office/drawing/2014/main" xmlns="" id="{7872B211-8F30-4C1B-9EEA-CE506999C8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 y="7296150"/>
          <a:ext cx="844458"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sv-celle@kinopio.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thoren@kinopio.d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B1:K153"/>
  <sheetViews>
    <sheetView showGridLines="0" workbookViewId="0">
      <selection activeCell="C149" sqref="C149"/>
    </sheetView>
  </sheetViews>
  <sheetFormatPr baseColWidth="10" defaultColWidth="11" defaultRowHeight="14.25" x14ac:dyDescent="0.2"/>
  <cols>
    <col min="1" max="1" width="2.5" style="16" customWidth="1"/>
    <col min="2" max="3" width="11" style="16" customWidth="1"/>
    <col min="4" max="4" width="8.375" style="16" customWidth="1"/>
    <col min="5" max="11" width="11" style="16" customWidth="1"/>
    <col min="12" max="12" width="2.5" style="16" customWidth="1"/>
    <col min="13" max="16384" width="11" style="16"/>
  </cols>
  <sheetData>
    <row r="1" spans="2:9" ht="15" customHeight="1" x14ac:dyDescent="0.2"/>
    <row r="2" spans="2:9" ht="15" customHeight="1" x14ac:dyDescent="0.25">
      <c r="B2" s="47" t="s">
        <v>4</v>
      </c>
      <c r="D2" s="211" t="s">
        <v>75</v>
      </c>
      <c r="E2" s="211"/>
      <c r="F2" s="211"/>
      <c r="G2" s="211"/>
      <c r="H2" s="211"/>
      <c r="I2" s="211"/>
    </row>
    <row r="3" spans="2:9" ht="14.25" customHeight="1" x14ac:dyDescent="0.2">
      <c r="D3" s="211"/>
      <c r="E3" s="211"/>
      <c r="F3" s="211"/>
      <c r="G3" s="211"/>
      <c r="H3" s="211"/>
      <c r="I3" s="211"/>
    </row>
    <row r="4" spans="2:9" ht="14.25" customHeight="1" x14ac:dyDescent="0.2">
      <c r="D4" s="211"/>
      <c r="E4" s="211"/>
      <c r="F4" s="211"/>
      <c r="G4" s="211"/>
      <c r="H4" s="211"/>
      <c r="I4" s="211"/>
    </row>
    <row r="5" spans="2:9" ht="14.25" customHeight="1" x14ac:dyDescent="0.2">
      <c r="D5" s="211"/>
      <c r="E5" s="211"/>
      <c r="F5" s="211"/>
      <c r="G5" s="211"/>
      <c r="H5" s="211"/>
      <c r="I5" s="211"/>
    </row>
    <row r="6" spans="2:9" ht="14.25" customHeight="1" x14ac:dyDescent="0.2">
      <c r="D6" s="101"/>
      <c r="E6" s="101"/>
      <c r="F6" s="101"/>
      <c r="G6" s="101"/>
      <c r="H6" s="101"/>
      <c r="I6" s="101"/>
    </row>
    <row r="7" spans="2:9" ht="14.25" customHeight="1" x14ac:dyDescent="0.2">
      <c r="D7" s="212" t="str">
        <f>"Für das Kalenderjahr: "&amp;Grunddaten!C4</f>
        <v>Für das Kalenderjahr: 2024</v>
      </c>
      <c r="E7" s="212"/>
      <c r="F7" s="212"/>
      <c r="G7" s="212"/>
      <c r="H7" s="212"/>
      <c r="I7" s="212"/>
    </row>
    <row r="9" spans="2:9" x14ac:dyDescent="0.2">
      <c r="B9" s="102" t="s">
        <v>76</v>
      </c>
    </row>
    <row r="11" spans="2:9" x14ac:dyDescent="0.2">
      <c r="B11" s="16" t="s">
        <v>77</v>
      </c>
      <c r="G11" s="82"/>
      <c r="H11" s="16" t="s">
        <v>328</v>
      </c>
    </row>
    <row r="12" spans="2:9" x14ac:dyDescent="0.2">
      <c r="G12" s="124"/>
      <c r="H12" s="16" t="s">
        <v>141</v>
      </c>
    </row>
    <row r="14" spans="2:9" x14ac:dyDescent="0.2">
      <c r="B14" s="16" t="s">
        <v>79</v>
      </c>
    </row>
    <row r="16" spans="2:9" x14ac:dyDescent="0.2">
      <c r="C16" s="103" t="s">
        <v>78</v>
      </c>
    </row>
    <row r="17" spans="2:11" x14ac:dyDescent="0.2">
      <c r="C17" s="16" t="s">
        <v>142</v>
      </c>
      <c r="F17" s="16" t="s">
        <v>138</v>
      </c>
    </row>
    <row r="18" spans="2:11" x14ac:dyDescent="0.2">
      <c r="C18" s="16" t="s">
        <v>75</v>
      </c>
      <c r="F18" s="16" t="s">
        <v>138</v>
      </c>
    </row>
    <row r="20" spans="2:11" x14ac:dyDescent="0.2">
      <c r="B20" s="16" t="s">
        <v>139</v>
      </c>
    </row>
    <row r="21" spans="2:11" x14ac:dyDescent="0.2">
      <c r="B21" s="16" t="s">
        <v>140</v>
      </c>
    </row>
    <row r="23" spans="2:11" x14ac:dyDescent="0.2">
      <c r="B23" s="214" t="s">
        <v>336</v>
      </c>
      <c r="C23" s="214"/>
      <c r="D23" s="214"/>
      <c r="E23" s="214"/>
      <c r="F23" s="214"/>
      <c r="G23" s="214"/>
      <c r="H23" s="214"/>
      <c r="I23" s="214"/>
      <c r="J23" s="214"/>
      <c r="K23" s="214"/>
    </row>
    <row r="24" spans="2:11" x14ac:dyDescent="0.2">
      <c r="B24" s="214"/>
      <c r="C24" s="214"/>
      <c r="D24" s="214"/>
      <c r="E24" s="214"/>
      <c r="F24" s="214"/>
      <c r="G24" s="214"/>
      <c r="H24" s="214"/>
      <c r="I24" s="214"/>
      <c r="J24" s="214"/>
      <c r="K24" s="214"/>
    </row>
    <row r="26" spans="2:11" ht="15" x14ac:dyDescent="0.25">
      <c r="B26" s="47" t="s">
        <v>329</v>
      </c>
    </row>
    <row r="27" spans="2:11" x14ac:dyDescent="0.2">
      <c r="B27" s="16" t="s">
        <v>330</v>
      </c>
    </row>
    <row r="28" spans="2:11" ht="15" customHeight="1" x14ac:dyDescent="0.2">
      <c r="B28" s="16" t="s">
        <v>81</v>
      </c>
    </row>
    <row r="30" spans="2:11" ht="15" customHeight="1" x14ac:dyDescent="0.2">
      <c r="B30" s="16" t="s">
        <v>82</v>
      </c>
    </row>
    <row r="32" spans="2:11" ht="15" x14ac:dyDescent="0.25">
      <c r="B32" s="104" t="s">
        <v>80</v>
      </c>
      <c r="C32" s="213" t="s">
        <v>131</v>
      </c>
      <c r="D32" s="213"/>
      <c r="E32" s="213"/>
      <c r="F32" s="213"/>
      <c r="G32" s="213"/>
      <c r="H32" s="213"/>
      <c r="I32" s="213"/>
      <c r="J32" s="213"/>
      <c r="K32" s="213"/>
    </row>
    <row r="33" spans="2:11" x14ac:dyDescent="0.2">
      <c r="C33" s="213"/>
      <c r="D33" s="213"/>
      <c r="E33" s="213"/>
      <c r="F33" s="213"/>
      <c r="G33" s="213"/>
      <c r="H33" s="213"/>
      <c r="I33" s="213"/>
      <c r="J33" s="213"/>
      <c r="K33" s="213"/>
    </row>
    <row r="35" spans="2:11" x14ac:dyDescent="0.2">
      <c r="B35" s="16" t="s">
        <v>163</v>
      </c>
      <c r="D35" s="116"/>
      <c r="F35" s="116" t="s">
        <v>331</v>
      </c>
    </row>
    <row r="38" spans="2:11" ht="15" x14ac:dyDescent="0.25">
      <c r="B38" s="104" t="s">
        <v>333</v>
      </c>
    </row>
    <row r="40" spans="2:11" x14ac:dyDescent="0.2">
      <c r="B40" s="16" t="str">
        <f>Grunddaten!C13</f>
        <v>Aerobic</v>
      </c>
    </row>
    <row r="41" spans="2:11" x14ac:dyDescent="0.2">
      <c r="B41" s="16" t="str">
        <f>Grunddaten!C14</f>
        <v>Angeln</v>
      </c>
    </row>
    <row r="42" spans="2:11" x14ac:dyDescent="0.2">
      <c r="B42" s="16" t="str">
        <f>Grunddaten!C15</f>
        <v>Aquagymnastik</v>
      </c>
    </row>
    <row r="43" spans="2:11" x14ac:dyDescent="0.2">
      <c r="B43" s="16" t="str">
        <f>Grunddaten!C16</f>
        <v>Badminton</v>
      </c>
    </row>
    <row r="44" spans="2:11" x14ac:dyDescent="0.2">
      <c r="B44" s="16" t="str">
        <f>Grunddaten!C17</f>
        <v>Basketball</v>
      </c>
    </row>
    <row r="45" spans="2:11" x14ac:dyDescent="0.2">
      <c r="B45" s="16" t="str">
        <f>Grunddaten!C18</f>
        <v>Beachvolleyball</v>
      </c>
    </row>
    <row r="46" spans="2:11" x14ac:dyDescent="0.2">
      <c r="B46" s="16" t="str">
        <f>Grunddaten!C19</f>
        <v>Billard</v>
      </c>
    </row>
    <row r="47" spans="2:11" x14ac:dyDescent="0.2">
      <c r="B47" s="16" t="str">
        <f>Grunddaten!C20</f>
        <v>Pool</v>
      </c>
    </row>
    <row r="48" spans="2:11" x14ac:dyDescent="0.2">
      <c r="B48" s="16" t="str">
        <f>Grunddaten!C21</f>
        <v>Snooker</v>
      </c>
    </row>
    <row r="49" spans="2:2" x14ac:dyDescent="0.2">
      <c r="B49" s="16" t="str">
        <f>Grunddaten!C22</f>
        <v>Bogenschiessen</v>
      </c>
    </row>
    <row r="50" spans="2:2" x14ac:dyDescent="0.2">
      <c r="B50" s="16" t="str">
        <f>Grunddaten!C23</f>
        <v>Reiten</v>
      </c>
    </row>
    <row r="51" spans="2:2" x14ac:dyDescent="0.2">
      <c r="B51" s="16" t="str">
        <f>Grunddaten!C24</f>
        <v>Boule /  Boccia / Petanque</v>
      </c>
    </row>
    <row r="52" spans="2:2" x14ac:dyDescent="0.2">
      <c r="B52" s="16" t="str">
        <f>Grunddaten!C25</f>
        <v>Bosseln</v>
      </c>
    </row>
    <row r="53" spans="2:2" x14ac:dyDescent="0.2">
      <c r="B53" s="16" t="str">
        <f>Grunddaten!C26</f>
        <v>Bowling</v>
      </c>
    </row>
    <row r="54" spans="2:2" x14ac:dyDescent="0.2">
      <c r="B54" s="16" t="str">
        <f>Grunddaten!C27</f>
        <v>Boxen</v>
      </c>
    </row>
    <row r="55" spans="2:2" x14ac:dyDescent="0.2">
      <c r="B55" s="16" t="str">
        <f>Grunddaten!C28</f>
        <v>Brettspiele</v>
      </c>
    </row>
    <row r="56" spans="2:2" x14ac:dyDescent="0.2">
      <c r="B56" s="16" t="str">
        <f>Grunddaten!C29</f>
        <v>Curling</v>
      </c>
    </row>
    <row r="57" spans="2:2" x14ac:dyDescent="0.2">
      <c r="B57" s="16" t="str">
        <f>Grunddaten!C30</f>
        <v>Dart</v>
      </c>
    </row>
    <row r="58" spans="2:2" x14ac:dyDescent="0.2">
      <c r="B58" s="16" t="str">
        <f>Grunddaten!C31</f>
        <v>Dart-Steel</v>
      </c>
    </row>
    <row r="59" spans="2:2" x14ac:dyDescent="0.2">
      <c r="B59" s="16" t="str">
        <f>Grunddaten!C32</f>
        <v>Dart - Elektronik</v>
      </c>
    </row>
    <row r="60" spans="2:2" x14ac:dyDescent="0.2">
      <c r="B60" s="16" t="str">
        <f>Grunddaten!C33</f>
        <v>Drachenboot</v>
      </c>
    </row>
    <row r="61" spans="2:2" x14ac:dyDescent="0.2">
      <c r="B61" s="16" t="str">
        <f>Grunddaten!C34</f>
        <v>Eishockey</v>
      </c>
    </row>
    <row r="62" spans="2:2" x14ac:dyDescent="0.2">
      <c r="B62" s="16" t="str">
        <f>Grunddaten!C35</f>
        <v>Eislaufen</v>
      </c>
    </row>
    <row r="63" spans="2:2" x14ac:dyDescent="0.2">
      <c r="B63" s="16" t="str">
        <f>Grunddaten!C36</f>
        <v>Faustball</v>
      </c>
    </row>
    <row r="64" spans="2:2" x14ac:dyDescent="0.2">
      <c r="B64" s="16" t="str">
        <f>Grunddaten!C37</f>
        <v>Fechten</v>
      </c>
    </row>
    <row r="65" spans="2:2" x14ac:dyDescent="0.2">
      <c r="B65" s="16" t="str">
        <f>Grunddaten!C38</f>
        <v>Fitness</v>
      </c>
    </row>
    <row r="66" spans="2:2" x14ac:dyDescent="0.2">
      <c r="B66" s="16" t="str">
        <f>Grunddaten!C39</f>
        <v>Frisbee</v>
      </c>
    </row>
    <row r="67" spans="2:2" x14ac:dyDescent="0.2">
      <c r="B67" s="16" t="str">
        <f>Grunddaten!C40</f>
        <v>Fußball</v>
      </c>
    </row>
    <row r="68" spans="2:2" x14ac:dyDescent="0.2">
      <c r="B68" s="16" t="str">
        <f>Grunddaten!C41</f>
        <v>Fussball - Halle</v>
      </c>
    </row>
    <row r="69" spans="2:2" x14ac:dyDescent="0.2">
      <c r="B69" s="16" t="str">
        <f>Grunddaten!C42</f>
        <v>Fussball - Kleinfeld</v>
      </c>
    </row>
    <row r="70" spans="2:2" x14ac:dyDescent="0.2">
      <c r="B70" s="16" t="str">
        <f>Grunddaten!C43</f>
        <v>Fussball - Grossfeld</v>
      </c>
    </row>
    <row r="71" spans="2:2" x14ac:dyDescent="0.2">
      <c r="B71" s="16" t="str">
        <f>Grunddaten!C44</f>
        <v>Geräteturnen</v>
      </c>
    </row>
    <row r="72" spans="2:2" x14ac:dyDescent="0.2">
      <c r="B72" s="16" t="str">
        <f>Grunddaten!C45</f>
        <v>Golf</v>
      </c>
    </row>
    <row r="73" spans="2:2" x14ac:dyDescent="0.2">
      <c r="B73" s="16" t="str">
        <f>Grunddaten!C46</f>
        <v>Gymnastik</v>
      </c>
    </row>
    <row r="74" spans="2:2" x14ac:dyDescent="0.2">
      <c r="B74" s="16" t="str">
        <f>Grunddaten!C47</f>
        <v>Handball</v>
      </c>
    </row>
    <row r="75" spans="2:2" x14ac:dyDescent="0.2">
      <c r="B75" s="16" t="str">
        <f>Grunddaten!C48</f>
        <v>Hockey</v>
      </c>
    </row>
    <row r="76" spans="2:2" x14ac:dyDescent="0.2">
      <c r="B76" s="16" t="str">
        <f>Grunddaten!C49</f>
        <v>Indoorclimbing</v>
      </c>
    </row>
    <row r="77" spans="2:2" x14ac:dyDescent="0.2">
      <c r="B77" s="16" t="str">
        <f>Grunddaten!C50</f>
        <v>Feuerwehrsport</v>
      </c>
    </row>
    <row r="78" spans="2:2" x14ac:dyDescent="0.2">
      <c r="B78" s="16" t="str">
        <f>Grunddaten!C51</f>
        <v>Jogging</v>
      </c>
    </row>
    <row r="79" spans="2:2" x14ac:dyDescent="0.2">
      <c r="B79" s="16" t="str">
        <f>Grunddaten!C52</f>
        <v>Kampfsport</v>
      </c>
    </row>
    <row r="80" spans="2:2" x14ac:dyDescent="0.2">
      <c r="B80" s="16" t="str">
        <f>Grunddaten!C53</f>
        <v>Judo</v>
      </c>
    </row>
    <row r="81" spans="2:2" x14ac:dyDescent="0.2">
      <c r="B81" s="16" t="str">
        <f>Grunddaten!C54</f>
        <v>Jiu Jitsu</v>
      </c>
    </row>
    <row r="82" spans="2:2" x14ac:dyDescent="0.2">
      <c r="B82" s="16" t="str">
        <f>Grunddaten!C55</f>
        <v>Ju-Jutsu</v>
      </c>
    </row>
    <row r="83" spans="2:2" x14ac:dyDescent="0.2">
      <c r="B83" s="16" t="str">
        <f>Grunddaten!C56</f>
        <v>Karate</v>
      </c>
    </row>
    <row r="84" spans="2:2" x14ac:dyDescent="0.2">
      <c r="B84" s="16" t="str">
        <f>Grunddaten!C57</f>
        <v>Kendo</v>
      </c>
    </row>
    <row r="85" spans="2:2" x14ac:dyDescent="0.2">
      <c r="B85" s="16" t="str">
        <f>Grunddaten!C58</f>
        <v>Kickboxen</v>
      </c>
    </row>
    <row r="86" spans="2:2" x14ac:dyDescent="0.2">
      <c r="B86" s="16" t="str">
        <f>Grunddaten!C59</f>
        <v>Krav Maga</v>
      </c>
    </row>
    <row r="87" spans="2:2" x14ac:dyDescent="0.2">
      <c r="B87" s="16" t="str">
        <f>Grunddaten!C60</f>
        <v>Ringen</v>
      </c>
    </row>
    <row r="88" spans="2:2" x14ac:dyDescent="0.2">
      <c r="B88" s="16" t="str">
        <f>Grunddaten!C61</f>
        <v>Teakwondo</v>
      </c>
    </row>
    <row r="89" spans="2:2" x14ac:dyDescent="0.2">
      <c r="B89" s="16" t="str">
        <f>Grunddaten!C62</f>
        <v>Thai Bo</v>
      </c>
    </row>
    <row r="90" spans="2:2" x14ac:dyDescent="0.2">
      <c r="B90" s="16" t="str">
        <f>Grunddaten!C63</f>
        <v>Wing Chun</v>
      </c>
    </row>
    <row r="91" spans="2:2" x14ac:dyDescent="0.2">
      <c r="B91" s="16" t="str">
        <f>Grunddaten!C64</f>
        <v>Kanu</v>
      </c>
    </row>
    <row r="92" spans="2:2" x14ac:dyDescent="0.2">
      <c r="B92" s="16" t="str">
        <f>Grunddaten!C65</f>
        <v>Kartenspiele</v>
      </c>
    </row>
    <row r="93" spans="2:2" x14ac:dyDescent="0.2">
      <c r="B93" s="16" t="str">
        <f>Grunddaten!C66</f>
        <v>Skat</v>
      </c>
    </row>
    <row r="94" spans="2:2" x14ac:dyDescent="0.2">
      <c r="B94" s="16" t="str">
        <f>Grunddaten!C67</f>
        <v>Bridge</v>
      </c>
    </row>
    <row r="95" spans="2:2" x14ac:dyDescent="0.2">
      <c r="B95" s="16" t="str">
        <f>Grunddaten!C68</f>
        <v>Romme</v>
      </c>
    </row>
    <row r="96" spans="2:2" x14ac:dyDescent="0.2">
      <c r="B96" s="16" t="str">
        <f>Grunddaten!C69</f>
        <v>Kartsport</v>
      </c>
    </row>
    <row r="97" spans="2:2" x14ac:dyDescent="0.2">
      <c r="B97" s="16" t="str">
        <f>Grunddaten!C70</f>
        <v>Kegeln</v>
      </c>
    </row>
    <row r="98" spans="2:2" x14ac:dyDescent="0.2">
      <c r="B98" s="16" t="str">
        <f>Grunddaten!C71</f>
        <v>Bohle</v>
      </c>
    </row>
    <row r="99" spans="2:2" x14ac:dyDescent="0.2">
      <c r="B99" s="16" t="str">
        <f>Grunddaten!C72</f>
        <v>Schere</v>
      </c>
    </row>
    <row r="100" spans="2:2" x14ac:dyDescent="0.2">
      <c r="B100" s="16" t="str">
        <f>Grunddaten!C73</f>
        <v>Asphalt</v>
      </c>
    </row>
    <row r="101" spans="2:2" x14ac:dyDescent="0.2">
      <c r="B101" s="16" t="str">
        <f>Grunddaten!C74</f>
        <v>Klettern</v>
      </c>
    </row>
    <row r="102" spans="2:2" x14ac:dyDescent="0.2">
      <c r="B102" s="16" t="str">
        <f>Grunddaten!C75</f>
        <v>Bouldern</v>
      </c>
    </row>
    <row r="103" spans="2:2" x14ac:dyDescent="0.2">
      <c r="B103" s="16" t="str">
        <f>Grunddaten!C76</f>
        <v>Kraftsport</v>
      </c>
    </row>
    <row r="104" spans="2:2" x14ac:dyDescent="0.2">
      <c r="B104" s="16" t="str">
        <f>Grunddaten!C77</f>
        <v>Laufen</v>
      </c>
    </row>
    <row r="105" spans="2:2" x14ac:dyDescent="0.2">
      <c r="B105" s="16" t="str">
        <f>Grunddaten!C78</f>
        <v>Leichtathletik</v>
      </c>
    </row>
    <row r="106" spans="2:2" x14ac:dyDescent="0.2">
      <c r="B106" s="16" t="str">
        <f>Grunddaten!C79</f>
        <v>Motorsport</v>
      </c>
    </row>
    <row r="107" spans="2:2" x14ac:dyDescent="0.2">
      <c r="B107" s="16" t="str">
        <f>Grunddaten!C80</f>
        <v>Mountenbike</v>
      </c>
    </row>
    <row r="108" spans="2:2" x14ac:dyDescent="0.2">
      <c r="B108" s="16" t="str">
        <f>Grunddaten!C81</f>
        <v>Nordic Walking</v>
      </c>
    </row>
    <row r="109" spans="2:2" x14ac:dyDescent="0.2">
      <c r="B109" s="16" t="str">
        <f>Grunddaten!C82</f>
        <v>Orientierungslauf</v>
      </c>
    </row>
    <row r="110" spans="2:2" x14ac:dyDescent="0.2">
      <c r="B110" s="16" t="str">
        <f>Grunddaten!C83</f>
        <v>Pferdesport</v>
      </c>
    </row>
    <row r="111" spans="2:2" x14ac:dyDescent="0.2">
      <c r="B111" s="16" t="str">
        <f>Grunddaten!C84</f>
        <v>Pilates</v>
      </c>
    </row>
    <row r="112" spans="2:2" x14ac:dyDescent="0.2">
      <c r="B112" s="16" t="str">
        <f>Grunddaten!C85</f>
        <v>Radsport</v>
      </c>
    </row>
    <row r="113" spans="2:2" x14ac:dyDescent="0.2">
      <c r="B113" s="16" t="str">
        <f>Grunddaten!C86</f>
        <v>Rudern</v>
      </c>
    </row>
    <row r="114" spans="2:2" x14ac:dyDescent="0.2">
      <c r="B114" s="16" t="str">
        <f>Grunddaten!C87</f>
        <v>Schach</v>
      </c>
    </row>
    <row r="115" spans="2:2" x14ac:dyDescent="0.2">
      <c r="B115" s="16" t="str">
        <f>Grunddaten!C88</f>
        <v>Schwimmen</v>
      </c>
    </row>
    <row r="116" spans="2:2" x14ac:dyDescent="0.2">
      <c r="B116" s="16" t="str">
        <f>Grunddaten!C89</f>
        <v>Segeln</v>
      </c>
    </row>
    <row r="117" spans="2:2" x14ac:dyDescent="0.2">
      <c r="B117" s="16" t="str">
        <f>Grunddaten!C90</f>
        <v>Selbstverteidigung</v>
      </c>
    </row>
    <row r="118" spans="2:2" x14ac:dyDescent="0.2">
      <c r="B118" s="16" t="str">
        <f>Grunddaten!C91</f>
        <v>Skisport</v>
      </c>
    </row>
    <row r="119" spans="2:2" x14ac:dyDescent="0.2">
      <c r="B119" s="16" t="str">
        <f>Grunddaten!C92</f>
        <v>Deutsches Sportabzeichen</v>
      </c>
    </row>
    <row r="120" spans="2:2" x14ac:dyDescent="0.2">
      <c r="B120" s="16" t="str">
        <f>Grunddaten!C93</f>
        <v>BGM-Sport</v>
      </c>
    </row>
    <row r="121" spans="2:2" x14ac:dyDescent="0.2">
      <c r="B121" s="16" t="str">
        <f>Grunddaten!C94</f>
        <v>Schießsport</v>
      </c>
    </row>
    <row r="122" spans="2:2" x14ac:dyDescent="0.2">
      <c r="B122" s="16" t="str">
        <f>Grunddaten!C95</f>
        <v>Squash</v>
      </c>
    </row>
    <row r="123" spans="2:2" x14ac:dyDescent="0.2">
      <c r="B123" s="16" t="str">
        <f>Grunddaten!C96</f>
        <v>Streetball</v>
      </c>
    </row>
    <row r="124" spans="2:2" x14ac:dyDescent="0.2">
      <c r="B124" s="16" t="str">
        <f>Grunddaten!C97</f>
        <v>Surfen</v>
      </c>
    </row>
    <row r="125" spans="2:2" x14ac:dyDescent="0.2">
      <c r="B125" s="16" t="str">
        <f>Grunddaten!C98</f>
        <v>Tanzsport</v>
      </c>
    </row>
    <row r="126" spans="2:2" x14ac:dyDescent="0.2">
      <c r="B126" s="16" t="str">
        <f>Grunddaten!C99</f>
        <v>Tauchen</v>
      </c>
    </row>
    <row r="127" spans="2:2" x14ac:dyDescent="0.2">
      <c r="B127" s="16" t="str">
        <f>Grunddaten!C100</f>
        <v>Tennis</v>
      </c>
    </row>
    <row r="128" spans="2:2" x14ac:dyDescent="0.2">
      <c r="B128" s="16" t="str">
        <f>Grunddaten!C101</f>
        <v>Tischfussball</v>
      </c>
    </row>
    <row r="129" spans="2:2" x14ac:dyDescent="0.2">
      <c r="B129" s="16" t="str">
        <f>Grunddaten!C102</f>
        <v>Tischtennis</v>
      </c>
    </row>
    <row r="130" spans="2:2" x14ac:dyDescent="0.2">
      <c r="B130" s="16" t="str">
        <f>Grunddaten!C103</f>
        <v>Triathlon</v>
      </c>
    </row>
    <row r="131" spans="2:2" x14ac:dyDescent="0.2">
      <c r="B131" s="16" t="str">
        <f>Grunddaten!C104</f>
        <v>Turmspringen</v>
      </c>
    </row>
    <row r="132" spans="2:2" x14ac:dyDescent="0.2">
      <c r="B132" s="16" t="str">
        <f>Grunddaten!C105</f>
        <v>Volleyball</v>
      </c>
    </row>
    <row r="133" spans="2:2" x14ac:dyDescent="0.2">
      <c r="B133" s="16" t="str">
        <f>Grunddaten!C106</f>
        <v>Walking</v>
      </c>
    </row>
    <row r="134" spans="2:2" x14ac:dyDescent="0.2">
      <c r="B134" s="16" t="str">
        <f>Grunddaten!C107</f>
        <v>Wandern</v>
      </c>
    </row>
    <row r="135" spans="2:2" x14ac:dyDescent="0.2">
      <c r="B135" s="16" t="str">
        <f>Grunddaten!C108</f>
        <v>Wintersport</v>
      </c>
    </row>
    <row r="136" spans="2:2" x14ac:dyDescent="0.2">
      <c r="B136" s="16" t="str">
        <f>Grunddaten!C109</f>
        <v>X-Golf</v>
      </c>
    </row>
    <row r="137" spans="2:2" x14ac:dyDescent="0.2">
      <c r="B137" s="16" t="str">
        <f>Grunddaten!C110</f>
        <v>Yoga</v>
      </c>
    </row>
    <row r="138" spans="2:2" x14ac:dyDescent="0.2">
      <c r="B138" s="16" t="str">
        <f>Grunddaten!C111</f>
        <v>Zumba</v>
      </c>
    </row>
    <row r="139" spans="2:2" x14ac:dyDescent="0.2">
      <c r="B139" s="16" t="str">
        <f>Grunddaten!C112</f>
        <v>B-Zahl</v>
      </c>
    </row>
    <row r="140" spans="2:2" x14ac:dyDescent="0.2">
      <c r="B140" s="16" t="str">
        <f>Grunddaten!C113</f>
        <v>Weitere Sportarten</v>
      </c>
    </row>
    <row r="141" spans="2:2" x14ac:dyDescent="0.2">
      <c r="B141" s="16" t="str">
        <f>Grunddaten!C114</f>
        <v>Passive</v>
      </c>
    </row>
    <row r="142" spans="2:2" x14ac:dyDescent="0.2">
      <c r="B142" s="16" t="str">
        <f>Grunddaten!C115</f>
        <v>Aquarium/Terrarium</v>
      </c>
    </row>
    <row r="143" spans="2:2" x14ac:dyDescent="0.2">
      <c r="B143" s="16" t="str">
        <f>Grunddaten!C116</f>
        <v>Foto/Film</v>
      </c>
    </row>
    <row r="144" spans="2:2" x14ac:dyDescent="0.2">
      <c r="B144" s="16" t="str">
        <f>Grunddaten!C117</f>
        <v>Modellbau</v>
      </c>
    </row>
    <row r="145" spans="2:2" x14ac:dyDescent="0.2">
      <c r="B145" s="16" t="str">
        <f>Grunddaten!C118</f>
        <v>Kochen</v>
      </c>
    </row>
    <row r="146" spans="2:2" x14ac:dyDescent="0.2">
      <c r="B146" s="16" t="str">
        <f>Grunddaten!C119</f>
        <v>Kräuter</v>
      </c>
    </row>
    <row r="147" spans="2:2" x14ac:dyDescent="0.2">
      <c r="B147" s="16" t="str">
        <f>Grunddaten!C120</f>
        <v>Musik</v>
      </c>
    </row>
    <row r="148" spans="2:2" x14ac:dyDescent="0.2">
      <c r="B148" s="16" t="str">
        <f>Grunddaten!C121</f>
        <v>Pilze</v>
      </c>
    </row>
    <row r="149" spans="2:2" x14ac:dyDescent="0.2">
      <c r="B149" s="16" t="str">
        <f>Grunddaten!C122</f>
        <v>Theater</v>
      </c>
    </row>
    <row r="150" spans="2:2" x14ac:dyDescent="0.2">
      <c r="B150" s="16" t="str">
        <f>Grunddaten!C123</f>
        <v>Funktionäre</v>
      </c>
    </row>
    <row r="151" spans="2:2" x14ac:dyDescent="0.2">
      <c r="B151" s="16" t="str">
        <f>Grunddaten!C124</f>
        <v>Vorstand</v>
      </c>
    </row>
    <row r="152" spans="2:2" x14ac:dyDescent="0.2">
      <c r="B152" s="16" t="str">
        <f>Grunddaten!C125</f>
        <v>Helfer</v>
      </c>
    </row>
    <row r="153" spans="2:2" x14ac:dyDescent="0.2">
      <c r="B153" s="16" t="str">
        <f>Grunddaten!C126</f>
        <v>Sonstige</v>
      </c>
    </row>
  </sheetData>
  <sheetProtection algorithmName="SHA-512" hashValue="4C59L/2NeJ6oRYdQta5K0jZQUzLl/Ra97z3hA4ZiFdyVpRAQLlI/pEZihsyRv57cBmImhzLRXAvfLatvK3st9g==" saltValue="o3Bv3M3Avhqb9S1PIcTV1w==" spinCount="100000" sheet="1" selectLockedCells="1" selectUnlockedCells="1"/>
  <mergeCells count="4">
    <mergeCell ref="D2:I5"/>
    <mergeCell ref="D7:I7"/>
    <mergeCell ref="C32:K33"/>
    <mergeCell ref="B23:K24"/>
  </mergeCells>
  <hyperlinks>
    <hyperlink ref="F35" r:id="rId1"/>
  </hyperlinks>
  <pageMargins left="0.7" right="0.7" top="0.78740157499999996" bottom="0.78740157499999996" header="0.3" footer="0.3"/>
  <pageSetup paperSize="9" scale="9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99"/>
  </sheetPr>
  <dimension ref="B1:F77"/>
  <sheetViews>
    <sheetView showGridLines="0" tabSelected="1" zoomScaleNormal="100" workbookViewId="0">
      <selection activeCell="C4" sqref="C4:D4"/>
    </sheetView>
  </sheetViews>
  <sheetFormatPr baseColWidth="10" defaultColWidth="11" defaultRowHeight="14.25" x14ac:dyDescent="0.2"/>
  <cols>
    <col min="1" max="1" width="2.5" customWidth="1"/>
    <col min="2" max="2" width="16.5" customWidth="1"/>
    <col min="3" max="3" width="48.75" customWidth="1"/>
    <col min="4" max="4" width="10" customWidth="1"/>
    <col min="5" max="5" width="2.5" customWidth="1"/>
  </cols>
  <sheetData>
    <row r="1" spans="2:6" ht="30" x14ac:dyDescent="0.4">
      <c r="B1" s="217" t="str">
        <f>"Angaben zur BSG - Jahr "&amp;Grunddaten!C4</f>
        <v>Angaben zur BSG - Jahr 2024</v>
      </c>
      <c r="C1" s="217"/>
      <c r="D1" s="217"/>
      <c r="F1" s="189" t="s">
        <v>317</v>
      </c>
    </row>
    <row r="2" spans="2:6" s="1" customFormat="1" ht="18" customHeight="1" x14ac:dyDescent="0.2">
      <c r="F2" s="190" t="s">
        <v>318</v>
      </c>
    </row>
    <row r="3" spans="2:6" s="1" customFormat="1" ht="18" customHeight="1" x14ac:dyDescent="0.2">
      <c r="B3" s="13" t="s">
        <v>169</v>
      </c>
    </row>
    <row r="4" spans="2:6" s="1" customFormat="1" ht="18" customHeight="1" x14ac:dyDescent="0.2">
      <c r="B4" s="1" t="s">
        <v>170</v>
      </c>
      <c r="C4" s="218"/>
      <c r="D4" s="218"/>
      <c r="F4" s="188" t="s">
        <v>295</v>
      </c>
    </row>
    <row r="5" spans="2:6" s="1" customFormat="1" ht="18" customHeight="1" x14ac:dyDescent="0.2"/>
    <row r="6" spans="2:6" s="1" customFormat="1" ht="18" customHeight="1" x14ac:dyDescent="0.2">
      <c r="B6" s="9" t="s">
        <v>3</v>
      </c>
      <c r="C6" s="221" t="str">
        <f>"BSG "&amp;C4</f>
        <v xml:space="preserve">BSG </v>
      </c>
      <c r="D6" s="221"/>
      <c r="F6" s="188" t="s">
        <v>171</v>
      </c>
    </row>
    <row r="7" spans="2:6" s="1" customFormat="1" ht="18" customHeight="1" x14ac:dyDescent="0.2">
      <c r="C7" s="64"/>
      <c r="D7" s="64"/>
    </row>
    <row r="8" spans="2:6" s="1" customFormat="1" ht="18" customHeight="1" x14ac:dyDescent="0.2">
      <c r="B8" s="235" t="s">
        <v>319</v>
      </c>
      <c r="C8" s="232"/>
      <c r="D8" s="233"/>
    </row>
    <row r="9" spans="2:6" s="1" customFormat="1" ht="18" customHeight="1" x14ac:dyDescent="0.2">
      <c r="B9" s="6" t="s">
        <v>170</v>
      </c>
      <c r="C9" s="230" t="str">
        <f>IF(C4="","",C4)</f>
        <v/>
      </c>
      <c r="D9" s="231"/>
      <c r="F9" s="188" t="s">
        <v>325</v>
      </c>
    </row>
    <row r="10" spans="2:6" s="1" customFormat="1" ht="18" customHeight="1" x14ac:dyDescent="0.2">
      <c r="B10" s="6" t="s">
        <v>72</v>
      </c>
      <c r="C10" s="224"/>
      <c r="D10" s="225"/>
    </row>
    <row r="11" spans="2:6" s="1" customFormat="1" ht="18" customHeight="1" x14ac:dyDescent="0.2">
      <c r="B11" s="6" t="s">
        <v>73</v>
      </c>
      <c r="C11" s="230"/>
      <c r="D11" s="231"/>
    </row>
    <row r="12" spans="2:6" s="1" customFormat="1" ht="18" customHeight="1" x14ac:dyDescent="0.2">
      <c r="B12" s="7" t="s">
        <v>74</v>
      </c>
      <c r="C12" s="222"/>
      <c r="D12" s="223"/>
    </row>
    <row r="13" spans="2:6" s="1" customFormat="1" ht="18" customHeight="1" x14ac:dyDescent="0.2"/>
    <row r="14" spans="2:6" s="1" customFormat="1" ht="18" customHeight="1" x14ac:dyDescent="0.2">
      <c r="B14" s="8" t="s">
        <v>66</v>
      </c>
      <c r="C14" s="219" t="s">
        <v>315</v>
      </c>
      <c r="D14" s="220"/>
    </row>
    <row r="15" spans="2:6" s="1" customFormat="1" ht="18" customHeight="1" x14ac:dyDescent="0.2">
      <c r="B15" s="3" t="s">
        <v>67</v>
      </c>
      <c r="C15" s="215"/>
      <c r="D15" s="216"/>
    </row>
    <row r="16" spans="2:6" s="1" customFormat="1" ht="18" customHeight="1" x14ac:dyDescent="0.2">
      <c r="B16" s="4" t="s">
        <v>68</v>
      </c>
      <c r="C16" s="226"/>
      <c r="D16" s="227"/>
    </row>
    <row r="17" spans="2:4" s="1" customFormat="1" ht="18" customHeight="1" x14ac:dyDescent="0.2">
      <c r="B17" s="2"/>
      <c r="C17" s="2"/>
      <c r="D17" s="2"/>
    </row>
    <row r="18" spans="2:4" s="1" customFormat="1" ht="18" customHeight="1" x14ac:dyDescent="0.2">
      <c r="B18" s="5" t="s">
        <v>71</v>
      </c>
      <c r="C18" s="232" t="s">
        <v>32</v>
      </c>
      <c r="D18" s="233"/>
    </row>
    <row r="19" spans="2:4" s="1" customFormat="1" ht="18" customHeight="1" x14ac:dyDescent="0.2">
      <c r="B19" s="3" t="s">
        <v>70</v>
      </c>
      <c r="C19" s="230" t="s">
        <v>315</v>
      </c>
      <c r="D19" s="231"/>
    </row>
    <row r="20" spans="2:4" s="1" customFormat="1" ht="18" customHeight="1" x14ac:dyDescent="0.2">
      <c r="B20" s="3" t="s">
        <v>162</v>
      </c>
      <c r="C20" s="215"/>
      <c r="D20" s="216"/>
    </row>
    <row r="21" spans="2:4" s="1" customFormat="1" ht="18" customHeight="1" x14ac:dyDescent="0.2">
      <c r="B21" s="4" t="s">
        <v>68</v>
      </c>
      <c r="C21" s="226"/>
      <c r="D21" s="227"/>
    </row>
    <row r="22" spans="2:4" s="1" customFormat="1" ht="18" customHeight="1" x14ac:dyDescent="0.2">
      <c r="B22" s="2"/>
      <c r="C22" s="2"/>
      <c r="D22" s="2"/>
    </row>
    <row r="23" spans="2:4" s="1" customFormat="1" ht="18" customHeight="1" x14ac:dyDescent="0.2">
      <c r="B23" s="5" t="s">
        <v>71</v>
      </c>
      <c r="C23" s="228" t="s">
        <v>158</v>
      </c>
      <c r="D23" s="229"/>
    </row>
    <row r="24" spans="2:4" s="1" customFormat="1" ht="18" customHeight="1" x14ac:dyDescent="0.2">
      <c r="B24" s="3" t="s">
        <v>70</v>
      </c>
      <c r="C24" s="230" t="s">
        <v>315</v>
      </c>
      <c r="D24" s="231"/>
    </row>
    <row r="25" spans="2:4" s="1" customFormat="1" ht="18" customHeight="1" x14ac:dyDescent="0.2">
      <c r="B25" s="3" t="s">
        <v>67</v>
      </c>
      <c r="C25" s="215"/>
      <c r="D25" s="216"/>
    </row>
    <row r="26" spans="2:4" s="1" customFormat="1" ht="18" customHeight="1" x14ac:dyDescent="0.2">
      <c r="B26" s="4" t="s">
        <v>68</v>
      </c>
      <c r="C26" s="226"/>
      <c r="D26" s="227"/>
    </row>
    <row r="27" spans="2:4" s="1" customFormat="1" ht="18" customHeight="1" x14ac:dyDescent="0.2">
      <c r="B27" s="2"/>
      <c r="C27" s="2"/>
      <c r="D27" s="2"/>
    </row>
    <row r="28" spans="2:4" s="1" customFormat="1" ht="18" customHeight="1" x14ac:dyDescent="0.2">
      <c r="B28" s="5" t="s">
        <v>71</v>
      </c>
      <c r="C28" s="228" t="s">
        <v>29</v>
      </c>
      <c r="D28" s="229"/>
    </row>
    <row r="29" spans="2:4" s="1" customFormat="1" ht="18" customHeight="1" x14ac:dyDescent="0.2">
      <c r="B29" s="3" t="s">
        <v>70</v>
      </c>
      <c r="C29" s="230" t="s">
        <v>315</v>
      </c>
      <c r="D29" s="231"/>
    </row>
    <row r="30" spans="2:4" s="1" customFormat="1" ht="18" customHeight="1" x14ac:dyDescent="0.2">
      <c r="B30" s="3" t="s">
        <v>67</v>
      </c>
      <c r="C30" s="215"/>
      <c r="D30" s="216"/>
    </row>
    <row r="31" spans="2:4" s="1" customFormat="1" ht="18" customHeight="1" x14ac:dyDescent="0.2">
      <c r="B31" s="4" t="s">
        <v>68</v>
      </c>
      <c r="C31" s="226"/>
      <c r="D31" s="227"/>
    </row>
    <row r="32" spans="2:4" s="1" customFormat="1" ht="18" customHeight="1" x14ac:dyDescent="0.2">
      <c r="B32" s="2"/>
      <c r="C32" s="2"/>
      <c r="D32" s="2"/>
    </row>
    <row r="33" spans="2:4" s="1" customFormat="1" ht="18" customHeight="1" x14ac:dyDescent="0.2">
      <c r="B33" s="5" t="s">
        <v>71</v>
      </c>
      <c r="C33" s="236"/>
      <c r="D33" s="237"/>
    </row>
    <row r="34" spans="2:4" s="1" customFormat="1" ht="18" customHeight="1" x14ac:dyDescent="0.2">
      <c r="B34" s="3" t="s">
        <v>70</v>
      </c>
      <c r="C34" s="230" t="s">
        <v>315</v>
      </c>
      <c r="D34" s="231"/>
    </row>
    <row r="35" spans="2:4" s="1" customFormat="1" ht="18" customHeight="1" x14ac:dyDescent="0.2">
      <c r="B35" s="3" t="s">
        <v>67</v>
      </c>
      <c r="C35" s="215"/>
      <c r="D35" s="216"/>
    </row>
    <row r="36" spans="2:4" s="1" customFormat="1" ht="18" customHeight="1" x14ac:dyDescent="0.2">
      <c r="B36" s="4" t="s">
        <v>68</v>
      </c>
      <c r="C36" s="226"/>
      <c r="D36" s="227"/>
    </row>
    <row r="37" spans="2:4" s="1" customFormat="1" ht="18" customHeight="1" x14ac:dyDescent="0.2">
      <c r="B37" s="2"/>
      <c r="C37" s="2"/>
      <c r="D37" s="2"/>
    </row>
    <row r="38" spans="2:4" s="1" customFormat="1" ht="18" customHeight="1" x14ac:dyDescent="0.2">
      <c r="B38" s="5" t="s">
        <v>71</v>
      </c>
      <c r="C38" s="236"/>
      <c r="D38" s="237"/>
    </row>
    <row r="39" spans="2:4" s="1" customFormat="1" ht="18" customHeight="1" x14ac:dyDescent="0.2">
      <c r="B39" s="3" t="s">
        <v>70</v>
      </c>
      <c r="C39" s="230" t="s">
        <v>315</v>
      </c>
      <c r="D39" s="231"/>
    </row>
    <row r="40" spans="2:4" s="1" customFormat="1" ht="18" customHeight="1" x14ac:dyDescent="0.2">
      <c r="B40" s="3" t="s">
        <v>67</v>
      </c>
      <c r="C40" s="215"/>
      <c r="D40" s="216"/>
    </row>
    <row r="41" spans="2:4" s="1" customFormat="1" ht="18" customHeight="1" x14ac:dyDescent="0.2">
      <c r="B41" s="4" t="s">
        <v>68</v>
      </c>
      <c r="C41" s="226"/>
      <c r="D41" s="227"/>
    </row>
    <row r="42" spans="2:4" s="1" customFormat="1" ht="18" customHeight="1" x14ac:dyDescent="0.2"/>
    <row r="43" spans="2:4" s="1" customFormat="1" ht="18" customHeight="1" x14ac:dyDescent="0.2">
      <c r="B43" s="5" t="s">
        <v>71</v>
      </c>
      <c r="C43" s="236"/>
      <c r="D43" s="237"/>
    </row>
    <row r="44" spans="2:4" ht="18" customHeight="1" x14ac:dyDescent="0.2">
      <c r="B44" s="3" t="s">
        <v>70</v>
      </c>
      <c r="C44" s="230" t="s">
        <v>315</v>
      </c>
      <c r="D44" s="231"/>
    </row>
    <row r="45" spans="2:4" ht="18" customHeight="1" x14ac:dyDescent="0.2">
      <c r="B45" s="3" t="s">
        <v>67</v>
      </c>
      <c r="C45" s="215"/>
      <c r="D45" s="216"/>
    </row>
    <row r="46" spans="2:4" ht="18" customHeight="1" x14ac:dyDescent="0.2">
      <c r="B46" s="4" t="s">
        <v>68</v>
      </c>
      <c r="C46" s="226"/>
      <c r="D46" s="227"/>
    </row>
    <row r="47" spans="2:4" ht="18" customHeight="1" x14ac:dyDescent="0.2"/>
    <row r="48" spans="2:4" ht="18" customHeight="1" x14ac:dyDescent="0.2">
      <c r="B48" s="5" t="s">
        <v>71</v>
      </c>
      <c r="C48" s="236"/>
      <c r="D48" s="237"/>
    </row>
    <row r="49" spans="2:4" ht="18" customHeight="1" x14ac:dyDescent="0.2">
      <c r="B49" s="3" t="s">
        <v>70</v>
      </c>
      <c r="C49" s="230" t="s">
        <v>315</v>
      </c>
      <c r="D49" s="231"/>
    </row>
    <row r="50" spans="2:4" ht="18" customHeight="1" x14ac:dyDescent="0.2">
      <c r="B50" s="3" t="s">
        <v>67</v>
      </c>
      <c r="C50" s="215"/>
      <c r="D50" s="216"/>
    </row>
    <row r="51" spans="2:4" ht="18" customHeight="1" x14ac:dyDescent="0.2">
      <c r="B51" s="4" t="s">
        <v>68</v>
      </c>
      <c r="C51" s="226"/>
      <c r="D51" s="227"/>
    </row>
    <row r="52" spans="2:4" ht="18" customHeight="1" x14ac:dyDescent="0.2"/>
    <row r="53" spans="2:4" ht="18" customHeight="1" x14ac:dyDescent="0.2">
      <c r="B53" s="5" t="s">
        <v>71</v>
      </c>
      <c r="C53" s="236"/>
      <c r="D53" s="237"/>
    </row>
    <row r="54" spans="2:4" ht="18" customHeight="1" x14ac:dyDescent="0.2">
      <c r="B54" s="3" t="s">
        <v>70</v>
      </c>
      <c r="C54" s="230" t="s">
        <v>315</v>
      </c>
      <c r="D54" s="231"/>
    </row>
    <row r="55" spans="2:4" ht="18" customHeight="1" x14ac:dyDescent="0.2">
      <c r="B55" s="3" t="s">
        <v>67</v>
      </c>
      <c r="C55" s="215"/>
      <c r="D55" s="216"/>
    </row>
    <row r="56" spans="2:4" ht="18" customHeight="1" x14ac:dyDescent="0.2">
      <c r="B56" s="4" t="s">
        <v>68</v>
      </c>
      <c r="C56" s="226"/>
      <c r="D56" s="227"/>
    </row>
    <row r="57" spans="2:4" ht="18" customHeight="1" x14ac:dyDescent="0.2"/>
    <row r="58" spans="2:4" ht="18" customHeight="1" x14ac:dyDescent="0.2">
      <c r="B58" s="5" t="s">
        <v>71</v>
      </c>
      <c r="C58" s="236"/>
      <c r="D58" s="237"/>
    </row>
    <row r="59" spans="2:4" ht="18" customHeight="1" x14ac:dyDescent="0.2">
      <c r="B59" s="3" t="s">
        <v>70</v>
      </c>
      <c r="C59" s="230" t="s">
        <v>315</v>
      </c>
      <c r="D59" s="231"/>
    </row>
    <row r="60" spans="2:4" ht="18" customHeight="1" x14ac:dyDescent="0.2">
      <c r="B60" s="3" t="s">
        <v>67</v>
      </c>
      <c r="C60" s="215"/>
      <c r="D60" s="216"/>
    </row>
    <row r="61" spans="2:4" ht="18" customHeight="1" x14ac:dyDescent="0.2">
      <c r="B61" s="4" t="s">
        <v>68</v>
      </c>
      <c r="C61" s="226"/>
      <c r="D61" s="227"/>
    </row>
    <row r="62" spans="2:4" ht="18" customHeight="1" x14ac:dyDescent="0.2"/>
    <row r="63" spans="2:4" ht="18" customHeight="1" x14ac:dyDescent="0.2">
      <c r="B63" s="5" t="s">
        <v>71</v>
      </c>
      <c r="C63" s="236"/>
      <c r="D63" s="237"/>
    </row>
    <row r="64" spans="2:4" ht="18" customHeight="1" x14ac:dyDescent="0.2">
      <c r="B64" s="3" t="s">
        <v>70</v>
      </c>
      <c r="C64" s="230" t="s">
        <v>315</v>
      </c>
      <c r="D64" s="231"/>
    </row>
    <row r="65" spans="2:4" ht="18" customHeight="1" x14ac:dyDescent="0.2">
      <c r="B65" s="3" t="s">
        <v>67</v>
      </c>
      <c r="C65" s="215"/>
      <c r="D65" s="216"/>
    </row>
    <row r="66" spans="2:4" ht="18" customHeight="1" x14ac:dyDescent="0.2">
      <c r="B66" s="4" t="s">
        <v>68</v>
      </c>
      <c r="C66" s="226"/>
      <c r="D66" s="227"/>
    </row>
    <row r="67" spans="2:4" ht="18" customHeight="1" x14ac:dyDescent="0.2"/>
    <row r="68" spans="2:4" ht="18" customHeight="1" x14ac:dyDescent="0.2">
      <c r="B68" s="8" t="s">
        <v>316</v>
      </c>
      <c r="C68" s="238"/>
      <c r="D68" s="239"/>
    </row>
    <row r="69" spans="2:4" ht="18" customHeight="1" x14ac:dyDescent="0.2">
      <c r="B69" s="3"/>
      <c r="C69" s="215"/>
      <c r="D69" s="216"/>
    </row>
    <row r="70" spans="2:4" ht="18" customHeight="1" x14ac:dyDescent="0.2">
      <c r="B70" s="3"/>
      <c r="C70" s="215"/>
      <c r="D70" s="216"/>
    </row>
    <row r="71" spans="2:4" ht="18" customHeight="1" x14ac:dyDescent="0.2">
      <c r="B71" s="4"/>
      <c r="C71" s="240"/>
      <c r="D71" s="241"/>
    </row>
    <row r="72" spans="2:4" ht="18" customHeight="1" x14ac:dyDescent="0.2"/>
    <row r="73" spans="2:4" ht="18" customHeight="1" x14ac:dyDescent="0.2">
      <c r="B73" s="9" t="s">
        <v>3</v>
      </c>
      <c r="C73" s="234" t="str">
        <f>IF(C6="","",C6)</f>
        <v xml:space="preserve">BSG </v>
      </c>
      <c r="D73" s="234"/>
    </row>
    <row r="74" spans="2:4" ht="18" customHeight="1" x14ac:dyDescent="0.2"/>
    <row r="75" spans="2:4" ht="18" hidden="1" customHeight="1" x14ac:dyDescent="0.2">
      <c r="B75" t="b">
        <f>COUNTBLANK(C38:D71)&lt;78</f>
        <v>1</v>
      </c>
      <c r="C75" t="s">
        <v>111</v>
      </c>
    </row>
    <row r="76" spans="2:4" ht="18" hidden="1" customHeight="1" x14ac:dyDescent="0.2"/>
    <row r="77" spans="2:4" ht="18" hidden="1" customHeight="1" x14ac:dyDescent="0.2"/>
  </sheetData>
  <sheetProtection algorithmName="SHA-512" hashValue="2hVtCyLQ1pVKJlNYakbI8TUmsGGNjKoDyecTuKyJ79XQH2JkvPX3E284MFsiK4SNrdsoeDmTxfEgBICTQCmfyw==" saltValue="sKB4G6d516XBEC6lhyDizQ==" spinCount="100000" sheet="1" selectLockedCells="1"/>
  <mergeCells count="56">
    <mergeCell ref="C68:D68"/>
    <mergeCell ref="C69:D69"/>
    <mergeCell ref="C70:D70"/>
    <mergeCell ref="C71:D71"/>
    <mergeCell ref="C61:D61"/>
    <mergeCell ref="C63:D63"/>
    <mergeCell ref="C64:D64"/>
    <mergeCell ref="C65:D65"/>
    <mergeCell ref="C66:D66"/>
    <mergeCell ref="C55:D55"/>
    <mergeCell ref="C56:D56"/>
    <mergeCell ref="C58:D58"/>
    <mergeCell ref="C59:D59"/>
    <mergeCell ref="C60:D60"/>
    <mergeCell ref="C49:D49"/>
    <mergeCell ref="C50:D50"/>
    <mergeCell ref="C51:D51"/>
    <mergeCell ref="C53:D53"/>
    <mergeCell ref="C54:D54"/>
    <mergeCell ref="C43:D43"/>
    <mergeCell ref="C44:D44"/>
    <mergeCell ref="C45:D45"/>
    <mergeCell ref="C46:D46"/>
    <mergeCell ref="C48:D48"/>
    <mergeCell ref="C73:D73"/>
    <mergeCell ref="C40:D40"/>
    <mergeCell ref="C41:D41"/>
    <mergeCell ref="B8:D8"/>
    <mergeCell ref="C9:D9"/>
    <mergeCell ref="C11:D11"/>
    <mergeCell ref="C38:D38"/>
    <mergeCell ref="C39:D39"/>
    <mergeCell ref="C30:D30"/>
    <mergeCell ref="C31:D31"/>
    <mergeCell ref="C33:D33"/>
    <mergeCell ref="C34:D34"/>
    <mergeCell ref="C35:D35"/>
    <mergeCell ref="C36:D36"/>
    <mergeCell ref="C23:D23"/>
    <mergeCell ref="C24:D24"/>
    <mergeCell ref="C25:D25"/>
    <mergeCell ref="C26:D26"/>
    <mergeCell ref="C28:D28"/>
    <mergeCell ref="C29:D29"/>
    <mergeCell ref="C16:D16"/>
    <mergeCell ref="C19:D19"/>
    <mergeCell ref="C20:D20"/>
    <mergeCell ref="C21:D21"/>
    <mergeCell ref="C18:D18"/>
    <mergeCell ref="C15:D15"/>
    <mergeCell ref="B1:D1"/>
    <mergeCell ref="C4:D4"/>
    <mergeCell ref="C14:D14"/>
    <mergeCell ref="C6:D6"/>
    <mergeCell ref="C12:D12"/>
    <mergeCell ref="C10:D10"/>
  </mergeCells>
  <pageMargins left="0.70866141732283472" right="0.70866141732283472" top="0.78740157480314965" bottom="0.78740157480314965" header="0.31496062992125984" footer="0.31496062992125984"/>
  <pageSetup paperSize="9" fitToWidth="0" fitToHeight="2" orientation="portrait" r:id="rId1"/>
  <headerFooter>
    <oddFooter>&amp;LBSG Ansprechpartner
BSV Celle e. V.&amp;RSeite &amp;P von &amp;N</oddFooter>
  </headerFooter>
  <rowBreaks count="1" manualBreakCount="1">
    <brk id="3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Grunddaten!$O$4:$O$49</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FF99"/>
    <pageSetUpPr fitToPage="1"/>
  </sheetPr>
  <dimension ref="B1:T918"/>
  <sheetViews>
    <sheetView showGridLines="0" zoomScale="90" zoomScaleNormal="90" workbookViewId="0">
      <pane ySplit="18" topLeftCell="A19" activePane="bottomLeft" state="frozen"/>
      <selection pane="bottomLeft" activeCell="E6" sqref="E6"/>
    </sheetView>
  </sheetViews>
  <sheetFormatPr baseColWidth="10" defaultColWidth="11" defaultRowHeight="14.25" x14ac:dyDescent="0.2"/>
  <cols>
    <col min="1" max="1" width="2.5" style="16" customWidth="1"/>
    <col min="2" max="2" width="3.875" style="16" bestFit="1" customWidth="1"/>
    <col min="3" max="4" width="23.75" style="16" customWidth="1"/>
    <col min="5" max="5" width="12.25" style="66" customWidth="1"/>
    <col min="6" max="6" width="7.375" style="16" bestFit="1" customWidth="1"/>
    <col min="7" max="7" width="22.25" style="16" customWidth="1"/>
    <col min="8" max="12" width="14.25" style="16" customWidth="1"/>
    <col min="13" max="13" width="15.625" style="16" bestFit="1" customWidth="1"/>
    <col min="14" max="14" width="12.625" style="16" bestFit="1" customWidth="1"/>
    <col min="15" max="15" width="14.625" style="16" bestFit="1" customWidth="1"/>
    <col min="16" max="16" width="33" style="16" customWidth="1"/>
    <col min="17" max="17" width="2.5" style="16" customWidth="1"/>
    <col min="18" max="18" width="11" style="16" hidden="1" customWidth="1"/>
    <col min="19" max="19" width="14.375" style="16" hidden="1" customWidth="1"/>
    <col min="20" max="20" width="22.5" style="16" hidden="1" customWidth="1"/>
    <col min="21" max="16384" width="11" style="16"/>
  </cols>
  <sheetData>
    <row r="1" spans="2:20" ht="15" customHeight="1" x14ac:dyDescent="0.2"/>
    <row r="2" spans="2:20" ht="30" x14ac:dyDescent="0.2">
      <c r="B2" s="242" t="str">
        <f>"Bestandserhebung "&amp;Grunddaten!C4</f>
        <v>Bestandserhebung 2024</v>
      </c>
      <c r="C2" s="242"/>
      <c r="D2" s="242"/>
      <c r="E2" s="242"/>
      <c r="F2" s="242"/>
      <c r="G2" s="242"/>
      <c r="H2" s="242"/>
      <c r="I2" s="242"/>
      <c r="J2" s="242"/>
      <c r="K2" s="242"/>
      <c r="L2" s="242"/>
      <c r="M2" s="242"/>
      <c r="N2" s="242"/>
      <c r="O2" s="242"/>
      <c r="P2" s="242"/>
    </row>
    <row r="3" spans="2:20" ht="15" customHeight="1" x14ac:dyDescent="0.2">
      <c r="B3" s="65"/>
      <c r="F3" s="65"/>
      <c r="G3" s="65"/>
      <c r="H3" s="65"/>
      <c r="I3" s="65"/>
      <c r="J3" s="65"/>
      <c r="K3" s="65"/>
      <c r="L3" s="65"/>
      <c r="M3" s="65"/>
      <c r="N3" s="65"/>
      <c r="O3" s="65"/>
      <c r="P3" s="65"/>
    </row>
    <row r="4" spans="2:20" ht="15" customHeight="1" x14ac:dyDescent="0.2">
      <c r="B4" s="65"/>
      <c r="C4" s="10" t="str">
        <f>"Teilnahme "&amp;Grunddaten!C4</f>
        <v>Teilnahme 2024</v>
      </c>
      <c r="D4" s="1"/>
      <c r="E4" s="163" t="s">
        <v>89</v>
      </c>
      <c r="F4" s="65"/>
      <c r="G4" s="16" t="s">
        <v>170</v>
      </c>
      <c r="H4" s="16" t="str">
        <f>IF('BSG Ansprechpartner'!C4="","",'BSG Ansprechpartner'!C4)</f>
        <v/>
      </c>
      <c r="I4" s="66"/>
      <c r="L4" s="66"/>
      <c r="M4" s="66"/>
      <c r="N4" s="66"/>
      <c r="O4" s="66"/>
      <c r="P4" s="65"/>
    </row>
    <row r="5" spans="2:20" ht="15" customHeight="1" x14ac:dyDescent="0.2">
      <c r="B5" s="65"/>
      <c r="C5" s="1"/>
      <c r="D5" s="1"/>
      <c r="E5" s="163" t="s">
        <v>69</v>
      </c>
      <c r="F5" s="115"/>
      <c r="G5" s="64" t="s">
        <v>147</v>
      </c>
      <c r="H5" s="64" t="str">
        <f>IF(H4="","",VLOOKUP(H4,BSG_Namen_NR,2,FALSE))</f>
        <v/>
      </c>
      <c r="I5" s="66"/>
      <c r="J5" s="66"/>
      <c r="K5" s="66"/>
      <c r="L5" s="66"/>
      <c r="M5" s="243" t="s">
        <v>130</v>
      </c>
      <c r="N5" s="244"/>
      <c r="O5" s="97"/>
      <c r="P5" s="65"/>
    </row>
    <row r="6" spans="2:20" ht="15" customHeight="1" x14ac:dyDescent="0.2">
      <c r="B6" s="119" t="s">
        <v>91</v>
      </c>
      <c r="C6" s="118" t="s">
        <v>134</v>
      </c>
      <c r="D6" s="118"/>
      <c r="E6" s="164"/>
      <c r="F6" s="125"/>
      <c r="I6" s="66"/>
      <c r="J6" s="66"/>
      <c r="K6" s="66"/>
      <c r="L6" s="66"/>
      <c r="M6" s="99" t="s">
        <v>126</v>
      </c>
      <c r="N6" s="131">
        <f>SUMPRODUCT((G19:G918=Grunddaten!$G$4)*1)</f>
        <v>1</v>
      </c>
      <c r="O6" s="66"/>
      <c r="P6" s="98" t="s">
        <v>4</v>
      </c>
    </row>
    <row r="7" spans="2:20" ht="15" customHeight="1" x14ac:dyDescent="0.25">
      <c r="B7" s="120" t="s">
        <v>93</v>
      </c>
      <c r="C7" s="121" t="s">
        <v>135</v>
      </c>
      <c r="D7" s="121"/>
      <c r="E7" s="165"/>
      <c r="F7" s="125"/>
      <c r="G7" s="47" t="s">
        <v>3</v>
      </c>
      <c r="H7" s="16" t="str">
        <f>IF('BSG Ansprechpartner'!C6="","",'BSG Ansprechpartner'!C6)</f>
        <v xml:space="preserve">BSG </v>
      </c>
      <c r="I7" s="66"/>
      <c r="J7" s="66"/>
      <c r="K7" s="66"/>
      <c r="L7" s="66"/>
      <c r="M7" s="170"/>
      <c r="N7" s="170"/>
      <c r="O7" s="66"/>
      <c r="P7" s="114" t="s">
        <v>132</v>
      </c>
    </row>
    <row r="8" spans="2:20" ht="15" customHeight="1" x14ac:dyDescent="0.2">
      <c r="B8" s="120" t="s">
        <v>94</v>
      </c>
      <c r="C8" s="121" t="s">
        <v>172</v>
      </c>
      <c r="D8" s="121"/>
      <c r="E8" s="165"/>
      <c r="F8" s="125"/>
      <c r="O8" s="66"/>
      <c r="P8" s="96"/>
    </row>
    <row r="9" spans="2:20" ht="15" customHeight="1" x14ac:dyDescent="0.25">
      <c r="B9" s="120" t="s">
        <v>95</v>
      </c>
      <c r="C9" s="121" t="s">
        <v>173</v>
      </c>
      <c r="D9" s="121"/>
      <c r="E9" s="165"/>
      <c r="F9" s="125"/>
      <c r="G9" s="174" t="s">
        <v>146</v>
      </c>
      <c r="H9" s="132"/>
      <c r="I9" s="132"/>
      <c r="J9" s="132"/>
      <c r="K9" s="132"/>
      <c r="L9" s="132"/>
      <c r="M9" s="133"/>
      <c r="N9" s="134"/>
      <c r="O9" s="66"/>
      <c r="P9" s="96"/>
    </row>
    <row r="10" spans="2:20" ht="15" customHeight="1" x14ac:dyDescent="0.2">
      <c r="B10" s="120" t="s">
        <v>96</v>
      </c>
      <c r="C10" s="121" t="s">
        <v>136</v>
      </c>
      <c r="D10" s="121"/>
      <c r="E10" s="165"/>
      <c r="F10" s="125"/>
      <c r="G10" s="171" t="s">
        <v>293</v>
      </c>
      <c r="H10" s="172"/>
      <c r="I10" s="172"/>
      <c r="J10" s="172"/>
      <c r="K10" s="172"/>
      <c r="L10" s="172"/>
      <c r="M10" s="172"/>
      <c r="N10" s="173"/>
      <c r="O10" s="66"/>
      <c r="P10" s="96"/>
    </row>
    <row r="11" spans="2:20" ht="15" customHeight="1" x14ac:dyDescent="0.25">
      <c r="B11" s="120" t="s">
        <v>97</v>
      </c>
      <c r="C11" s="121" t="s">
        <v>137</v>
      </c>
      <c r="D11" s="121"/>
      <c r="E11" s="165"/>
      <c r="F11" s="125"/>
      <c r="G11" s="135" t="s">
        <v>294</v>
      </c>
      <c r="H11" s="136"/>
      <c r="I11" s="136"/>
      <c r="J11" s="136"/>
      <c r="K11" s="136"/>
      <c r="L11" s="136"/>
      <c r="M11" s="136"/>
      <c r="N11" s="137"/>
      <c r="O11" s="66"/>
      <c r="P11" s="96"/>
    </row>
    <row r="12" spans="2:20" ht="15" customHeight="1" x14ac:dyDescent="0.2">
      <c r="B12" s="120" t="s">
        <v>98</v>
      </c>
      <c r="C12" s="121" t="s">
        <v>110</v>
      </c>
      <c r="D12" s="121"/>
      <c r="E12" s="165"/>
      <c r="F12" s="125"/>
      <c r="G12" s="169" t="s">
        <v>292</v>
      </c>
      <c r="H12" s="138"/>
      <c r="I12" s="138"/>
      <c r="J12" s="138"/>
      <c r="K12" s="138"/>
      <c r="L12" s="138"/>
      <c r="M12" s="138"/>
      <c r="N12" s="139"/>
      <c r="O12" s="66"/>
      <c r="P12" s="96"/>
    </row>
    <row r="13" spans="2:20" x14ac:dyDescent="0.2">
      <c r="B13" s="120" t="s">
        <v>99</v>
      </c>
      <c r="C13" s="121" t="s">
        <v>159</v>
      </c>
      <c r="D13" s="121"/>
      <c r="E13" s="165"/>
      <c r="F13" s="125"/>
    </row>
    <row r="14" spans="2:20" x14ac:dyDescent="0.2">
      <c r="B14" s="120" t="s">
        <v>100</v>
      </c>
      <c r="C14" s="121" t="s">
        <v>160</v>
      </c>
      <c r="D14" s="121"/>
      <c r="E14" s="165"/>
      <c r="F14" s="125"/>
      <c r="G14" s="206"/>
      <c r="H14" s="207" t="s">
        <v>339</v>
      </c>
    </row>
    <row r="15" spans="2:20" x14ac:dyDescent="0.2">
      <c r="B15" s="120"/>
      <c r="C15" s="121"/>
      <c r="D15" s="121"/>
      <c r="E15" s="166"/>
      <c r="F15" s="125"/>
      <c r="G15" s="208"/>
      <c r="H15" s="207" t="s">
        <v>338</v>
      </c>
    </row>
    <row r="16" spans="2:20" ht="15" thickBot="1" x14ac:dyDescent="0.25">
      <c r="B16" s="120"/>
      <c r="C16" s="121"/>
      <c r="D16" s="121"/>
      <c r="E16" s="166"/>
      <c r="F16" s="125" t="s">
        <v>58</v>
      </c>
      <c r="R16" s="248" t="s">
        <v>343</v>
      </c>
      <c r="S16" s="248"/>
      <c r="T16" s="248"/>
    </row>
    <row r="17" spans="2:20" ht="15" thickBot="1" x14ac:dyDescent="0.25">
      <c r="M17" s="245" t="s">
        <v>63</v>
      </c>
      <c r="N17" s="246"/>
      <c r="O17" s="247"/>
    </row>
    <row r="18" spans="2:20" s="47" customFormat="1" ht="51.75" customHeight="1" thickBot="1" x14ac:dyDescent="0.3">
      <c r="B18" s="48" t="s">
        <v>6</v>
      </c>
      <c r="C18" s="49" t="s">
        <v>0</v>
      </c>
      <c r="D18" s="49" t="s">
        <v>1</v>
      </c>
      <c r="E18" s="50" t="s">
        <v>291</v>
      </c>
      <c r="F18" s="51" t="s">
        <v>7</v>
      </c>
      <c r="G18" s="52" t="s">
        <v>145</v>
      </c>
      <c r="H18" s="48" t="s">
        <v>286</v>
      </c>
      <c r="I18" s="50" t="s">
        <v>287</v>
      </c>
      <c r="J18" s="50" t="s">
        <v>288</v>
      </c>
      <c r="K18" s="50" t="s">
        <v>289</v>
      </c>
      <c r="L18" s="162" t="s">
        <v>290</v>
      </c>
      <c r="M18" s="111" t="s">
        <v>5</v>
      </c>
      <c r="N18" s="126" t="s">
        <v>143</v>
      </c>
      <c r="O18" s="112" t="s">
        <v>327</v>
      </c>
      <c r="P18" s="113" t="s">
        <v>55</v>
      </c>
      <c r="R18" s="205" t="s">
        <v>337</v>
      </c>
      <c r="S18" s="47" t="s">
        <v>341</v>
      </c>
      <c r="T18" s="47" t="s">
        <v>342</v>
      </c>
    </row>
    <row r="19" spans="2:20" ht="20.25" customHeight="1" x14ac:dyDescent="0.2">
      <c r="B19" s="53">
        <v>1</v>
      </c>
      <c r="C19" s="55" t="s">
        <v>85</v>
      </c>
      <c r="D19" s="55" t="s">
        <v>86</v>
      </c>
      <c r="E19" s="167">
        <v>1954</v>
      </c>
      <c r="F19" s="203" t="s">
        <v>26</v>
      </c>
      <c r="G19" s="199" t="str">
        <f>IF(AND(C19&lt;&gt;"",D19&lt;&gt;"",E19&lt;&gt;"",F19&lt;&gt;""),Grunddaten!$G$4,"")</f>
        <v>6,00 Euro</v>
      </c>
      <c r="H19" s="122" t="s">
        <v>32</v>
      </c>
      <c r="I19" s="160"/>
      <c r="J19" s="160"/>
      <c r="K19" s="160"/>
      <c r="L19" s="200"/>
      <c r="M19" s="198" t="s">
        <v>61</v>
      </c>
      <c r="N19" s="56">
        <v>1</v>
      </c>
      <c r="O19" s="57" t="s">
        <v>118</v>
      </c>
      <c r="P19" s="58" t="s">
        <v>87</v>
      </c>
      <c r="R19" s="16" t="b">
        <f t="shared" ref="R19:R20" si="0">IF(C19&lt;&gt;"",COUNTIFS($S$19:$S$918,TRIM(C19),$T$19:$T$918,TRIM(D19))&gt;1,"")</f>
        <v>0</v>
      </c>
      <c r="S19" s="16" t="str">
        <f>TRIM(C19)</f>
        <v>Mustermann</v>
      </c>
      <c r="T19" s="16" t="str">
        <f>TRIM(D19)</f>
        <v>BITTE ÜBERSCHREIBEN</v>
      </c>
    </row>
    <row r="20" spans="2:20" ht="20.25" customHeight="1" x14ac:dyDescent="0.2">
      <c r="B20" s="54">
        <v>2</v>
      </c>
      <c r="C20" s="59"/>
      <c r="D20" s="59"/>
      <c r="E20" s="168"/>
      <c r="F20" s="204"/>
      <c r="G20" s="199" t="str">
        <f>IF(AND(C20&lt;&gt;"",D20&lt;&gt;"",E20&lt;&gt;"",F20&lt;&gt;""),Grunddaten!$G$4,"")</f>
        <v/>
      </c>
      <c r="H20" s="122"/>
      <c r="I20" s="160"/>
      <c r="J20" s="160"/>
      <c r="K20" s="160"/>
      <c r="L20" s="200"/>
      <c r="M20" s="143"/>
      <c r="N20" s="60"/>
      <c r="O20" s="61"/>
      <c r="P20" s="62"/>
      <c r="R20" s="16" t="str">
        <f t="shared" si="0"/>
        <v/>
      </c>
      <c r="S20" s="16" t="str">
        <f t="shared" ref="S20:S27" si="1">TRIM(C20)</f>
        <v/>
      </c>
      <c r="T20" s="16" t="str">
        <f t="shared" ref="T20:T27" si="2">TRIM(D20)</f>
        <v/>
      </c>
    </row>
    <row r="21" spans="2:20" ht="20.25" customHeight="1" x14ac:dyDescent="0.2">
      <c r="B21" s="54">
        <v>3</v>
      </c>
      <c r="C21" s="59"/>
      <c r="D21" s="59"/>
      <c r="E21" s="168"/>
      <c r="F21" s="204"/>
      <c r="G21" s="199" t="str">
        <f>IF(AND(C21&lt;&gt;"",D21&lt;&gt;"",E21&lt;&gt;"",F21&lt;&gt;""),Grunddaten!$G$4,"")</f>
        <v/>
      </c>
      <c r="H21" s="122"/>
      <c r="I21" s="160"/>
      <c r="J21" s="160"/>
      <c r="K21" s="160"/>
      <c r="L21" s="200"/>
      <c r="M21" s="143"/>
      <c r="N21" s="60"/>
      <c r="O21" s="61"/>
      <c r="P21" s="62"/>
      <c r="R21" s="16" t="str">
        <f>IF(C21&lt;&gt;"",COUNTIFS($S$19:$S$918,TRIM(C21),$T$19:$T$918,TRIM(D21))&gt;1,"")</f>
        <v/>
      </c>
      <c r="S21" s="16" t="str">
        <f t="shared" si="1"/>
        <v/>
      </c>
      <c r="T21" s="16" t="str">
        <f t="shared" si="2"/>
        <v/>
      </c>
    </row>
    <row r="22" spans="2:20" ht="20.25" customHeight="1" x14ac:dyDescent="0.2">
      <c r="B22" s="54">
        <v>4</v>
      </c>
      <c r="C22" s="59"/>
      <c r="D22" s="59"/>
      <c r="E22" s="168"/>
      <c r="F22" s="204"/>
      <c r="G22" s="199" t="str">
        <f>IF(AND(C22&lt;&gt;"",D22&lt;&gt;"",E22&lt;&gt;"",F22&lt;&gt;""),Grunddaten!$G$4,"")</f>
        <v/>
      </c>
      <c r="H22" s="122"/>
      <c r="I22" s="160"/>
      <c r="J22" s="160"/>
      <c r="K22" s="160"/>
      <c r="L22" s="200"/>
      <c r="M22" s="143"/>
      <c r="N22" s="60"/>
      <c r="O22" s="61"/>
      <c r="P22" s="62"/>
      <c r="R22" s="16" t="str">
        <f t="shared" ref="R22:R85" si="3">IF(C22&lt;&gt;"",COUNTIFS($S$19:$S$918,TRIM(C22),$T$19:$T$918,TRIM(D22))&gt;1,"")</f>
        <v/>
      </c>
      <c r="S22" s="16" t="str">
        <f t="shared" si="1"/>
        <v/>
      </c>
      <c r="T22" s="16" t="str">
        <f t="shared" si="2"/>
        <v/>
      </c>
    </row>
    <row r="23" spans="2:20" ht="20.25" customHeight="1" x14ac:dyDescent="0.2">
      <c r="B23" s="54">
        <v>5</v>
      </c>
      <c r="C23" s="59"/>
      <c r="D23" s="59"/>
      <c r="E23" s="168"/>
      <c r="F23" s="204"/>
      <c r="G23" s="199" t="str">
        <f>IF(AND(C23&lt;&gt;"",D23&lt;&gt;"",E23&lt;&gt;"",F23&lt;&gt;""),Grunddaten!$G$4,"")</f>
        <v/>
      </c>
      <c r="H23" s="122"/>
      <c r="I23" s="160"/>
      <c r="J23" s="160"/>
      <c r="K23" s="160"/>
      <c r="L23" s="200"/>
      <c r="M23" s="143"/>
      <c r="N23" s="60"/>
      <c r="O23" s="61"/>
      <c r="P23" s="62"/>
      <c r="R23" s="16" t="str">
        <f t="shared" si="3"/>
        <v/>
      </c>
      <c r="S23" s="16" t="str">
        <f t="shared" si="1"/>
        <v/>
      </c>
      <c r="T23" s="16" t="str">
        <f t="shared" si="2"/>
        <v/>
      </c>
    </row>
    <row r="24" spans="2:20" ht="20.25" customHeight="1" x14ac:dyDescent="0.2">
      <c r="B24" s="54">
        <v>6</v>
      </c>
      <c r="C24" s="59"/>
      <c r="D24" s="59"/>
      <c r="E24" s="168"/>
      <c r="F24" s="204"/>
      <c r="G24" s="199" t="str">
        <f>IF(AND(C24&lt;&gt;"",D24&lt;&gt;"",E24&lt;&gt;"",F24&lt;&gt;""),Grunddaten!$G$4,"")</f>
        <v/>
      </c>
      <c r="H24" s="123"/>
      <c r="I24" s="161"/>
      <c r="J24" s="161"/>
      <c r="K24" s="161"/>
      <c r="L24" s="201"/>
      <c r="M24" s="143"/>
      <c r="N24" s="60"/>
      <c r="O24" s="61"/>
      <c r="P24" s="62"/>
      <c r="R24" s="16" t="str">
        <f t="shared" si="3"/>
        <v/>
      </c>
      <c r="S24" s="16" t="str">
        <f t="shared" si="1"/>
        <v/>
      </c>
      <c r="T24" s="16" t="str">
        <f t="shared" si="2"/>
        <v/>
      </c>
    </row>
    <row r="25" spans="2:20" ht="20.25" customHeight="1" x14ac:dyDescent="0.2">
      <c r="B25" s="54">
        <v>7</v>
      </c>
      <c r="C25" s="59"/>
      <c r="D25" s="59"/>
      <c r="E25" s="168"/>
      <c r="F25" s="204"/>
      <c r="G25" s="199" t="str">
        <f>IF(AND(C25&lt;&gt;"",D25&lt;&gt;"",E25&lt;&gt;"",F25&lt;&gt;""),Grunddaten!$G$4,"")</f>
        <v/>
      </c>
      <c r="H25" s="123"/>
      <c r="I25" s="161"/>
      <c r="J25" s="161"/>
      <c r="K25" s="161"/>
      <c r="L25" s="201"/>
      <c r="M25" s="143"/>
      <c r="N25" s="60"/>
      <c r="O25" s="61"/>
      <c r="P25" s="62"/>
      <c r="R25" s="16" t="str">
        <f t="shared" si="3"/>
        <v/>
      </c>
      <c r="S25" s="16" t="str">
        <f t="shared" si="1"/>
        <v/>
      </c>
      <c r="T25" s="16" t="str">
        <f t="shared" si="2"/>
        <v/>
      </c>
    </row>
    <row r="26" spans="2:20" ht="20.25" customHeight="1" x14ac:dyDescent="0.2">
      <c r="B26" s="54">
        <v>8</v>
      </c>
      <c r="C26" s="59"/>
      <c r="D26" s="59"/>
      <c r="E26" s="168"/>
      <c r="F26" s="204"/>
      <c r="G26" s="199" t="str">
        <f>IF(AND(C26&lt;&gt;"",D26&lt;&gt;"",E26&lt;&gt;"",F26&lt;&gt;""),Grunddaten!$G$4,"")</f>
        <v/>
      </c>
      <c r="H26" s="123"/>
      <c r="I26" s="161"/>
      <c r="J26" s="161"/>
      <c r="K26" s="161"/>
      <c r="L26" s="201"/>
      <c r="M26" s="143"/>
      <c r="N26" s="60"/>
      <c r="O26" s="61"/>
      <c r="P26" s="62"/>
      <c r="R26" s="16" t="str">
        <f t="shared" si="3"/>
        <v/>
      </c>
      <c r="S26" s="16" t="str">
        <f t="shared" si="1"/>
        <v/>
      </c>
      <c r="T26" s="16" t="str">
        <f t="shared" si="2"/>
        <v/>
      </c>
    </row>
    <row r="27" spans="2:20" ht="20.25" customHeight="1" x14ac:dyDescent="0.2">
      <c r="B27" s="54">
        <v>9</v>
      </c>
      <c r="C27" s="59"/>
      <c r="D27" s="59"/>
      <c r="E27" s="168"/>
      <c r="F27" s="204"/>
      <c r="G27" s="199" t="str">
        <f>IF(AND(C27&lt;&gt;"",D27&lt;&gt;"",E27&lt;&gt;"",F27&lt;&gt;""),Grunddaten!$G$4,"")</f>
        <v/>
      </c>
      <c r="H27" s="123"/>
      <c r="I27" s="161"/>
      <c r="J27" s="161"/>
      <c r="K27" s="161"/>
      <c r="L27" s="201"/>
      <c r="M27" s="143"/>
      <c r="N27" s="60"/>
      <c r="O27" s="61"/>
      <c r="P27" s="62"/>
      <c r="R27" s="16" t="str">
        <f t="shared" si="3"/>
        <v/>
      </c>
      <c r="S27" s="16" t="str">
        <f t="shared" si="1"/>
        <v/>
      </c>
      <c r="T27" s="16" t="str">
        <f t="shared" si="2"/>
        <v/>
      </c>
    </row>
    <row r="28" spans="2:20" ht="20.25" customHeight="1" x14ac:dyDescent="0.2">
      <c r="B28" s="54">
        <v>10</v>
      </c>
      <c r="C28" s="59"/>
      <c r="D28" s="59"/>
      <c r="E28" s="168"/>
      <c r="F28" s="204"/>
      <c r="G28" s="199" t="str">
        <f>IF(AND(C28&lt;&gt;"",D28&lt;&gt;"",E28&lt;&gt;"",F28&lt;&gt;""),Grunddaten!$G$4,"")</f>
        <v/>
      </c>
      <c r="H28" s="123"/>
      <c r="I28" s="161"/>
      <c r="J28" s="161"/>
      <c r="K28" s="161"/>
      <c r="L28" s="201"/>
      <c r="M28" s="143"/>
      <c r="N28" s="60"/>
      <c r="O28" s="61"/>
      <c r="P28" s="62"/>
      <c r="R28" s="16" t="str">
        <f t="shared" si="3"/>
        <v/>
      </c>
      <c r="S28" s="16" t="str">
        <f t="shared" ref="S28:S91" si="4">TRIM(C28)</f>
        <v/>
      </c>
      <c r="T28" s="16" t="str">
        <f t="shared" ref="T28:T91" si="5">TRIM(D28)</f>
        <v/>
      </c>
    </row>
    <row r="29" spans="2:20" ht="20.25" customHeight="1" x14ac:dyDescent="0.2">
      <c r="B29" s="54">
        <v>11</v>
      </c>
      <c r="C29" s="59"/>
      <c r="D29" s="59"/>
      <c r="E29" s="168"/>
      <c r="F29" s="204"/>
      <c r="G29" s="199" t="str">
        <f>IF(AND(C29&lt;&gt;"",D29&lt;&gt;"",E29&lt;&gt;"",F29&lt;&gt;""),Grunddaten!$G$4,"")</f>
        <v/>
      </c>
      <c r="H29" s="123"/>
      <c r="I29" s="161"/>
      <c r="J29" s="161"/>
      <c r="K29" s="161"/>
      <c r="L29" s="201"/>
      <c r="M29" s="143"/>
      <c r="N29" s="60"/>
      <c r="O29" s="61"/>
      <c r="P29" s="62"/>
      <c r="R29" s="16" t="str">
        <f t="shared" si="3"/>
        <v/>
      </c>
      <c r="S29" s="16" t="str">
        <f t="shared" si="4"/>
        <v/>
      </c>
      <c r="T29" s="16" t="str">
        <f t="shared" si="5"/>
        <v/>
      </c>
    </row>
    <row r="30" spans="2:20" ht="20.25" customHeight="1" x14ac:dyDescent="0.2">
      <c r="B30" s="54">
        <v>12</v>
      </c>
      <c r="C30" s="59"/>
      <c r="D30" s="59"/>
      <c r="E30" s="168"/>
      <c r="F30" s="204"/>
      <c r="G30" s="199" t="str">
        <f>IF(AND(C30&lt;&gt;"",D30&lt;&gt;"",E30&lt;&gt;"",F30&lt;&gt;""),Grunddaten!$G$4,"")</f>
        <v/>
      </c>
      <c r="H30" s="123"/>
      <c r="I30" s="161"/>
      <c r="J30" s="161"/>
      <c r="K30" s="161"/>
      <c r="L30" s="201"/>
      <c r="M30" s="143"/>
      <c r="N30" s="60"/>
      <c r="O30" s="61"/>
      <c r="P30" s="62"/>
      <c r="R30" s="16" t="str">
        <f t="shared" si="3"/>
        <v/>
      </c>
      <c r="S30" s="16" t="str">
        <f t="shared" si="4"/>
        <v/>
      </c>
      <c r="T30" s="16" t="str">
        <f t="shared" si="5"/>
        <v/>
      </c>
    </row>
    <row r="31" spans="2:20" ht="20.25" customHeight="1" x14ac:dyDescent="0.2">
      <c r="B31" s="54">
        <v>13</v>
      </c>
      <c r="C31" s="59"/>
      <c r="D31" s="59"/>
      <c r="E31" s="168"/>
      <c r="F31" s="204"/>
      <c r="G31" s="199" t="str">
        <f>IF(AND(C31&lt;&gt;"",D31&lt;&gt;"",E31&lt;&gt;"",F31&lt;&gt;""),Grunddaten!$G$4,"")</f>
        <v/>
      </c>
      <c r="H31" s="123"/>
      <c r="I31" s="161"/>
      <c r="J31" s="161"/>
      <c r="K31" s="161"/>
      <c r="L31" s="201"/>
      <c r="M31" s="143"/>
      <c r="N31" s="60"/>
      <c r="O31" s="61"/>
      <c r="P31" s="62"/>
      <c r="R31" s="16" t="str">
        <f t="shared" si="3"/>
        <v/>
      </c>
      <c r="S31" s="16" t="str">
        <f t="shared" si="4"/>
        <v/>
      </c>
      <c r="T31" s="16" t="str">
        <f t="shared" si="5"/>
        <v/>
      </c>
    </row>
    <row r="32" spans="2:20" ht="20.25" customHeight="1" x14ac:dyDescent="0.2">
      <c r="B32" s="54">
        <v>14</v>
      </c>
      <c r="C32" s="59"/>
      <c r="D32" s="59"/>
      <c r="E32" s="168"/>
      <c r="F32" s="204"/>
      <c r="G32" s="199" t="str">
        <f>IF(AND(C32&lt;&gt;"",D32&lt;&gt;"",E32&lt;&gt;"",F32&lt;&gt;""),Grunddaten!$G$4,"")</f>
        <v/>
      </c>
      <c r="H32" s="123"/>
      <c r="I32" s="161"/>
      <c r="J32" s="161"/>
      <c r="K32" s="161"/>
      <c r="L32" s="201"/>
      <c r="M32" s="143"/>
      <c r="N32" s="60"/>
      <c r="O32" s="61"/>
      <c r="P32" s="62"/>
      <c r="R32" s="16" t="str">
        <f t="shared" si="3"/>
        <v/>
      </c>
      <c r="S32" s="16" t="str">
        <f t="shared" si="4"/>
        <v/>
      </c>
      <c r="T32" s="16" t="str">
        <f t="shared" si="5"/>
        <v/>
      </c>
    </row>
    <row r="33" spans="2:20" ht="20.25" customHeight="1" x14ac:dyDescent="0.2">
      <c r="B33" s="54">
        <v>15</v>
      </c>
      <c r="C33" s="59"/>
      <c r="D33" s="59"/>
      <c r="E33" s="168"/>
      <c r="F33" s="204"/>
      <c r="G33" s="199" t="str">
        <f>IF(AND(C33&lt;&gt;"",D33&lt;&gt;"",E33&lt;&gt;"",F33&lt;&gt;""),Grunddaten!$G$4,"")</f>
        <v/>
      </c>
      <c r="H33" s="123"/>
      <c r="I33" s="161"/>
      <c r="J33" s="161"/>
      <c r="K33" s="161"/>
      <c r="L33" s="201"/>
      <c r="M33" s="143"/>
      <c r="N33" s="60"/>
      <c r="O33" s="61"/>
      <c r="P33" s="62"/>
      <c r="R33" s="16" t="str">
        <f t="shared" si="3"/>
        <v/>
      </c>
      <c r="S33" s="16" t="str">
        <f t="shared" si="4"/>
        <v/>
      </c>
      <c r="T33" s="16" t="str">
        <f t="shared" si="5"/>
        <v/>
      </c>
    </row>
    <row r="34" spans="2:20" ht="20.25" customHeight="1" x14ac:dyDescent="0.2">
      <c r="B34" s="54">
        <v>16</v>
      </c>
      <c r="C34" s="59"/>
      <c r="D34" s="59"/>
      <c r="E34" s="168"/>
      <c r="F34" s="204"/>
      <c r="G34" s="199" t="str">
        <f>IF(AND(C34&lt;&gt;"",D34&lt;&gt;"",E34&lt;&gt;"",F34&lt;&gt;""),Grunddaten!$G$4,"")</f>
        <v/>
      </c>
      <c r="H34" s="123"/>
      <c r="I34" s="161"/>
      <c r="J34" s="161"/>
      <c r="K34" s="161"/>
      <c r="L34" s="201"/>
      <c r="M34" s="143"/>
      <c r="N34" s="60"/>
      <c r="O34" s="61"/>
      <c r="P34" s="62"/>
      <c r="R34" s="16" t="str">
        <f t="shared" si="3"/>
        <v/>
      </c>
      <c r="S34" s="16" t="str">
        <f t="shared" si="4"/>
        <v/>
      </c>
      <c r="T34" s="16" t="str">
        <f t="shared" si="5"/>
        <v/>
      </c>
    </row>
    <row r="35" spans="2:20" ht="20.25" customHeight="1" x14ac:dyDescent="0.2">
      <c r="B35" s="54">
        <v>17</v>
      </c>
      <c r="C35" s="59"/>
      <c r="D35" s="59"/>
      <c r="E35" s="168"/>
      <c r="F35" s="204"/>
      <c r="G35" s="199" t="str">
        <f>IF(AND(C35&lt;&gt;"",D35&lt;&gt;"",E35&lt;&gt;"",F35&lt;&gt;""),Grunddaten!$G$4,"")</f>
        <v/>
      </c>
      <c r="H35" s="123"/>
      <c r="I35" s="161"/>
      <c r="J35" s="161"/>
      <c r="K35" s="161"/>
      <c r="L35" s="201"/>
      <c r="M35" s="143"/>
      <c r="N35" s="60"/>
      <c r="O35" s="61"/>
      <c r="P35" s="62"/>
      <c r="R35" s="16" t="str">
        <f t="shared" si="3"/>
        <v/>
      </c>
      <c r="S35" s="16" t="str">
        <f t="shared" si="4"/>
        <v/>
      </c>
      <c r="T35" s="16" t="str">
        <f t="shared" si="5"/>
        <v/>
      </c>
    </row>
    <row r="36" spans="2:20" ht="20.25" customHeight="1" x14ac:dyDescent="0.2">
      <c r="B36" s="54">
        <v>18</v>
      </c>
      <c r="C36" s="59"/>
      <c r="D36" s="59"/>
      <c r="E36" s="168"/>
      <c r="F36" s="204"/>
      <c r="G36" s="199" t="str">
        <f>IF(AND(C36&lt;&gt;"",D36&lt;&gt;"",E36&lt;&gt;"",F36&lt;&gt;""),Grunddaten!$G$4,"")</f>
        <v/>
      </c>
      <c r="H36" s="123"/>
      <c r="I36" s="161"/>
      <c r="J36" s="161"/>
      <c r="K36" s="161"/>
      <c r="L36" s="201"/>
      <c r="M36" s="143"/>
      <c r="N36" s="60"/>
      <c r="O36" s="61"/>
      <c r="P36" s="62"/>
      <c r="R36" s="16" t="str">
        <f t="shared" si="3"/>
        <v/>
      </c>
      <c r="S36" s="16" t="str">
        <f t="shared" si="4"/>
        <v/>
      </c>
      <c r="T36" s="16" t="str">
        <f t="shared" si="5"/>
        <v/>
      </c>
    </row>
    <row r="37" spans="2:20" ht="20.25" customHeight="1" x14ac:dyDescent="0.2">
      <c r="B37" s="54">
        <v>19</v>
      </c>
      <c r="C37" s="59"/>
      <c r="D37" s="59"/>
      <c r="E37" s="168"/>
      <c r="F37" s="204"/>
      <c r="G37" s="199" t="str">
        <f>IF(AND(C37&lt;&gt;"",D37&lt;&gt;"",E37&lt;&gt;"",F37&lt;&gt;""),Grunddaten!$G$4,"")</f>
        <v/>
      </c>
      <c r="H37" s="123"/>
      <c r="I37" s="161"/>
      <c r="J37" s="161"/>
      <c r="K37" s="161"/>
      <c r="L37" s="201"/>
      <c r="M37" s="143"/>
      <c r="N37" s="60"/>
      <c r="O37" s="61"/>
      <c r="P37" s="62"/>
      <c r="R37" s="16" t="str">
        <f t="shared" si="3"/>
        <v/>
      </c>
      <c r="S37" s="16" t="str">
        <f t="shared" si="4"/>
        <v/>
      </c>
      <c r="T37" s="16" t="str">
        <f t="shared" si="5"/>
        <v/>
      </c>
    </row>
    <row r="38" spans="2:20" ht="20.25" customHeight="1" x14ac:dyDescent="0.2">
      <c r="B38" s="54">
        <v>20</v>
      </c>
      <c r="C38" s="59"/>
      <c r="D38" s="59"/>
      <c r="E38" s="168"/>
      <c r="F38" s="204"/>
      <c r="G38" s="199" t="str">
        <f>IF(AND(C38&lt;&gt;"",D38&lt;&gt;"",E38&lt;&gt;"",F38&lt;&gt;""),Grunddaten!$G$4,"")</f>
        <v/>
      </c>
      <c r="H38" s="123"/>
      <c r="I38" s="161"/>
      <c r="J38" s="161"/>
      <c r="K38" s="161"/>
      <c r="L38" s="201"/>
      <c r="M38" s="143"/>
      <c r="N38" s="60"/>
      <c r="O38" s="61"/>
      <c r="P38" s="62"/>
      <c r="R38" s="16" t="str">
        <f t="shared" si="3"/>
        <v/>
      </c>
      <c r="S38" s="16" t="str">
        <f t="shared" si="4"/>
        <v/>
      </c>
      <c r="T38" s="16" t="str">
        <f t="shared" si="5"/>
        <v/>
      </c>
    </row>
    <row r="39" spans="2:20" ht="20.25" customHeight="1" x14ac:dyDescent="0.2">
      <c r="B39" s="54">
        <v>21</v>
      </c>
      <c r="C39" s="59"/>
      <c r="D39" s="59"/>
      <c r="E39" s="168"/>
      <c r="F39" s="204"/>
      <c r="G39" s="199" t="str">
        <f>IF(AND(C39&lt;&gt;"",D39&lt;&gt;"",E39&lt;&gt;"",F39&lt;&gt;""),Grunddaten!$G$4,"")</f>
        <v/>
      </c>
      <c r="H39" s="123"/>
      <c r="I39" s="161"/>
      <c r="J39" s="161"/>
      <c r="K39" s="161"/>
      <c r="L39" s="201"/>
      <c r="M39" s="143"/>
      <c r="N39" s="60"/>
      <c r="O39" s="61"/>
      <c r="P39" s="62"/>
      <c r="R39" s="16" t="str">
        <f t="shared" si="3"/>
        <v/>
      </c>
      <c r="S39" s="16" t="str">
        <f t="shared" si="4"/>
        <v/>
      </c>
      <c r="T39" s="16" t="str">
        <f t="shared" si="5"/>
        <v/>
      </c>
    </row>
    <row r="40" spans="2:20" ht="20.25" customHeight="1" x14ac:dyDescent="0.2">
      <c r="B40" s="54">
        <v>22</v>
      </c>
      <c r="C40" s="59"/>
      <c r="D40" s="59"/>
      <c r="E40" s="168"/>
      <c r="F40" s="204"/>
      <c r="G40" s="199" t="str">
        <f>IF(AND(C40&lt;&gt;"",D40&lt;&gt;"",E40&lt;&gt;"",F40&lt;&gt;""),Grunddaten!$G$4,"")</f>
        <v/>
      </c>
      <c r="H40" s="123"/>
      <c r="I40" s="161"/>
      <c r="J40" s="161"/>
      <c r="K40" s="161"/>
      <c r="L40" s="201"/>
      <c r="M40" s="143"/>
      <c r="N40" s="60"/>
      <c r="O40" s="61"/>
      <c r="P40" s="62"/>
      <c r="R40" s="16" t="str">
        <f t="shared" si="3"/>
        <v/>
      </c>
      <c r="S40" s="16" t="str">
        <f t="shared" si="4"/>
        <v/>
      </c>
      <c r="T40" s="16" t="str">
        <f t="shared" si="5"/>
        <v/>
      </c>
    </row>
    <row r="41" spans="2:20" ht="20.25" customHeight="1" x14ac:dyDescent="0.2">
      <c r="B41" s="54">
        <v>23</v>
      </c>
      <c r="C41" s="59"/>
      <c r="D41" s="59"/>
      <c r="E41" s="168"/>
      <c r="F41" s="204"/>
      <c r="G41" s="199" t="str">
        <f>IF(AND(C41&lt;&gt;"",D41&lt;&gt;"",E41&lt;&gt;"",F41&lt;&gt;""),Grunddaten!$G$4,"")</f>
        <v/>
      </c>
      <c r="H41" s="123"/>
      <c r="I41" s="161"/>
      <c r="J41" s="161"/>
      <c r="K41" s="161"/>
      <c r="L41" s="201"/>
      <c r="M41" s="143"/>
      <c r="N41" s="60"/>
      <c r="O41" s="61"/>
      <c r="P41" s="62"/>
      <c r="R41" s="16" t="str">
        <f t="shared" si="3"/>
        <v/>
      </c>
      <c r="S41" s="16" t="str">
        <f t="shared" si="4"/>
        <v/>
      </c>
      <c r="T41" s="16" t="str">
        <f t="shared" si="5"/>
        <v/>
      </c>
    </row>
    <row r="42" spans="2:20" ht="20.25" customHeight="1" x14ac:dyDescent="0.2">
      <c r="B42" s="54">
        <v>24</v>
      </c>
      <c r="C42" s="59"/>
      <c r="D42" s="59"/>
      <c r="E42" s="168"/>
      <c r="F42" s="204"/>
      <c r="G42" s="199" t="str">
        <f>IF(AND(C42&lt;&gt;"",D42&lt;&gt;"",E42&lt;&gt;"",F42&lt;&gt;""),Grunddaten!$G$4,"")</f>
        <v/>
      </c>
      <c r="H42" s="123"/>
      <c r="I42" s="161"/>
      <c r="J42" s="161"/>
      <c r="K42" s="161"/>
      <c r="L42" s="201"/>
      <c r="M42" s="143"/>
      <c r="N42" s="60"/>
      <c r="O42" s="61"/>
      <c r="P42" s="62"/>
      <c r="R42" s="16" t="str">
        <f t="shared" si="3"/>
        <v/>
      </c>
      <c r="S42" s="16" t="str">
        <f t="shared" si="4"/>
        <v/>
      </c>
      <c r="T42" s="16" t="str">
        <f t="shared" si="5"/>
        <v/>
      </c>
    </row>
    <row r="43" spans="2:20" ht="20.25" customHeight="1" x14ac:dyDescent="0.2">
      <c r="B43" s="54">
        <v>25</v>
      </c>
      <c r="C43" s="59"/>
      <c r="D43" s="59"/>
      <c r="E43" s="168"/>
      <c r="F43" s="204"/>
      <c r="G43" s="199" t="str">
        <f>IF(AND(C43&lt;&gt;"",D43&lt;&gt;"",E43&lt;&gt;"",F43&lt;&gt;""),Grunddaten!$G$4,"")</f>
        <v/>
      </c>
      <c r="H43" s="123"/>
      <c r="I43" s="161"/>
      <c r="J43" s="161"/>
      <c r="K43" s="161"/>
      <c r="L43" s="201"/>
      <c r="M43" s="143"/>
      <c r="N43" s="60"/>
      <c r="O43" s="61"/>
      <c r="P43" s="62"/>
      <c r="R43" s="16" t="str">
        <f t="shared" si="3"/>
        <v/>
      </c>
      <c r="S43" s="16" t="str">
        <f t="shared" si="4"/>
        <v/>
      </c>
      <c r="T43" s="16" t="str">
        <f t="shared" si="5"/>
        <v/>
      </c>
    </row>
    <row r="44" spans="2:20" ht="20.25" customHeight="1" x14ac:dyDescent="0.2">
      <c r="B44" s="54">
        <v>26</v>
      </c>
      <c r="C44" s="59"/>
      <c r="D44" s="59"/>
      <c r="E44" s="168"/>
      <c r="F44" s="204"/>
      <c r="G44" s="199" t="str">
        <f>IF(AND(C44&lt;&gt;"",D44&lt;&gt;"",E44&lt;&gt;"",F44&lt;&gt;""),Grunddaten!$G$4,"")</f>
        <v/>
      </c>
      <c r="H44" s="123"/>
      <c r="I44" s="161"/>
      <c r="J44" s="161"/>
      <c r="K44" s="161"/>
      <c r="L44" s="201"/>
      <c r="M44" s="143"/>
      <c r="N44" s="60"/>
      <c r="O44" s="61"/>
      <c r="P44" s="62"/>
      <c r="R44" s="16" t="str">
        <f t="shared" si="3"/>
        <v/>
      </c>
      <c r="S44" s="16" t="str">
        <f t="shared" si="4"/>
        <v/>
      </c>
      <c r="T44" s="16" t="str">
        <f t="shared" si="5"/>
        <v/>
      </c>
    </row>
    <row r="45" spans="2:20" ht="20.25" customHeight="1" x14ac:dyDescent="0.2">
      <c r="B45" s="54">
        <v>27</v>
      </c>
      <c r="C45" s="59"/>
      <c r="D45" s="59"/>
      <c r="E45" s="168"/>
      <c r="F45" s="204"/>
      <c r="G45" s="199" t="str">
        <f>IF(AND(C45&lt;&gt;"",D45&lt;&gt;"",E45&lt;&gt;"",F45&lt;&gt;""),Grunddaten!$G$4,"")</f>
        <v/>
      </c>
      <c r="H45" s="123"/>
      <c r="I45" s="161"/>
      <c r="J45" s="161"/>
      <c r="K45" s="161"/>
      <c r="L45" s="201"/>
      <c r="M45" s="143"/>
      <c r="N45" s="60"/>
      <c r="O45" s="61"/>
      <c r="P45" s="62"/>
      <c r="R45" s="16" t="str">
        <f t="shared" si="3"/>
        <v/>
      </c>
      <c r="S45" s="16" t="str">
        <f t="shared" si="4"/>
        <v/>
      </c>
      <c r="T45" s="16" t="str">
        <f t="shared" si="5"/>
        <v/>
      </c>
    </row>
    <row r="46" spans="2:20" ht="20.25" customHeight="1" x14ac:dyDescent="0.2">
      <c r="B46" s="54">
        <v>28</v>
      </c>
      <c r="C46" s="59"/>
      <c r="D46" s="59"/>
      <c r="E46" s="168"/>
      <c r="F46" s="204"/>
      <c r="G46" s="199" t="str">
        <f>IF(AND(C46&lt;&gt;"",D46&lt;&gt;"",E46&lt;&gt;"",F46&lt;&gt;""),Grunddaten!$G$4,"")</f>
        <v/>
      </c>
      <c r="H46" s="123"/>
      <c r="I46" s="161"/>
      <c r="J46" s="161"/>
      <c r="K46" s="161"/>
      <c r="L46" s="201"/>
      <c r="M46" s="143"/>
      <c r="N46" s="60"/>
      <c r="O46" s="61"/>
      <c r="P46" s="62"/>
      <c r="R46" s="16" t="str">
        <f t="shared" si="3"/>
        <v/>
      </c>
      <c r="S46" s="16" t="str">
        <f t="shared" si="4"/>
        <v/>
      </c>
      <c r="T46" s="16" t="str">
        <f t="shared" si="5"/>
        <v/>
      </c>
    </row>
    <row r="47" spans="2:20" ht="20.25" customHeight="1" x14ac:dyDescent="0.2">
      <c r="B47" s="54">
        <v>29</v>
      </c>
      <c r="C47" s="59"/>
      <c r="D47" s="59"/>
      <c r="E47" s="168"/>
      <c r="F47" s="204"/>
      <c r="G47" s="199" t="str">
        <f>IF(AND(C47&lt;&gt;"",D47&lt;&gt;"",E47&lt;&gt;"",F47&lt;&gt;""),Grunddaten!$G$4,"")</f>
        <v/>
      </c>
      <c r="H47" s="123"/>
      <c r="I47" s="161"/>
      <c r="J47" s="161"/>
      <c r="K47" s="161"/>
      <c r="L47" s="201"/>
      <c r="M47" s="143"/>
      <c r="N47" s="60"/>
      <c r="O47" s="61"/>
      <c r="P47" s="62"/>
      <c r="R47" s="16" t="str">
        <f t="shared" si="3"/>
        <v/>
      </c>
      <c r="S47" s="16" t="str">
        <f t="shared" si="4"/>
        <v/>
      </c>
      <c r="T47" s="16" t="str">
        <f t="shared" si="5"/>
        <v/>
      </c>
    </row>
    <row r="48" spans="2:20" ht="20.25" customHeight="1" x14ac:dyDescent="0.2">
      <c r="B48" s="54">
        <v>30</v>
      </c>
      <c r="C48" s="59"/>
      <c r="D48" s="59"/>
      <c r="E48" s="168"/>
      <c r="F48" s="204"/>
      <c r="G48" s="199" t="str">
        <f>IF(AND(C48&lt;&gt;"",D48&lt;&gt;"",E48&lt;&gt;"",F48&lt;&gt;""),Grunddaten!$G$4,"")</f>
        <v/>
      </c>
      <c r="H48" s="123"/>
      <c r="I48" s="161"/>
      <c r="J48" s="161"/>
      <c r="K48" s="161"/>
      <c r="L48" s="201"/>
      <c r="M48" s="143"/>
      <c r="N48" s="60"/>
      <c r="O48" s="61"/>
      <c r="P48" s="62"/>
      <c r="R48" s="16" t="str">
        <f t="shared" si="3"/>
        <v/>
      </c>
      <c r="S48" s="16" t="str">
        <f t="shared" si="4"/>
        <v/>
      </c>
      <c r="T48" s="16" t="str">
        <f t="shared" si="5"/>
        <v/>
      </c>
    </row>
    <row r="49" spans="2:20" ht="20.25" customHeight="1" x14ac:dyDescent="0.2">
      <c r="B49" s="54">
        <v>31</v>
      </c>
      <c r="C49" s="59"/>
      <c r="D49" s="59"/>
      <c r="E49" s="168"/>
      <c r="F49" s="204"/>
      <c r="G49" s="199" t="str">
        <f>IF(AND(C49&lt;&gt;"",D49&lt;&gt;"",E49&lt;&gt;"",F49&lt;&gt;""),Grunddaten!$G$4,"")</f>
        <v/>
      </c>
      <c r="H49" s="123"/>
      <c r="I49" s="161"/>
      <c r="J49" s="161"/>
      <c r="K49" s="161"/>
      <c r="L49" s="201"/>
      <c r="M49" s="143"/>
      <c r="N49" s="60"/>
      <c r="O49" s="61"/>
      <c r="P49" s="62"/>
      <c r="R49" s="16" t="str">
        <f t="shared" si="3"/>
        <v/>
      </c>
      <c r="S49" s="16" t="str">
        <f t="shared" si="4"/>
        <v/>
      </c>
      <c r="T49" s="16" t="str">
        <f t="shared" si="5"/>
        <v/>
      </c>
    </row>
    <row r="50" spans="2:20" ht="20.25" customHeight="1" x14ac:dyDescent="0.2">
      <c r="B50" s="54">
        <v>32</v>
      </c>
      <c r="C50" s="59"/>
      <c r="D50" s="59"/>
      <c r="E50" s="168"/>
      <c r="F50" s="204"/>
      <c r="G50" s="199" t="str">
        <f>IF(AND(C50&lt;&gt;"",D50&lt;&gt;"",E50&lt;&gt;"",F50&lt;&gt;""),Grunddaten!$G$4,"")</f>
        <v/>
      </c>
      <c r="H50" s="123"/>
      <c r="I50" s="161"/>
      <c r="J50" s="161"/>
      <c r="K50" s="161"/>
      <c r="L50" s="201"/>
      <c r="M50" s="143"/>
      <c r="N50" s="60"/>
      <c r="O50" s="61"/>
      <c r="P50" s="62"/>
      <c r="R50" s="16" t="str">
        <f t="shared" si="3"/>
        <v/>
      </c>
      <c r="S50" s="16" t="str">
        <f t="shared" si="4"/>
        <v/>
      </c>
      <c r="T50" s="16" t="str">
        <f t="shared" si="5"/>
        <v/>
      </c>
    </row>
    <row r="51" spans="2:20" ht="20.25" customHeight="1" x14ac:dyDescent="0.2">
      <c r="B51" s="54">
        <v>33</v>
      </c>
      <c r="C51" s="59"/>
      <c r="D51" s="59"/>
      <c r="E51" s="168"/>
      <c r="F51" s="204"/>
      <c r="G51" s="199" t="str">
        <f>IF(AND(C51&lt;&gt;"",D51&lt;&gt;"",E51&lt;&gt;"",F51&lt;&gt;""),Grunddaten!$G$4,"")</f>
        <v/>
      </c>
      <c r="H51" s="123"/>
      <c r="I51" s="161"/>
      <c r="J51" s="161"/>
      <c r="K51" s="161"/>
      <c r="L51" s="201"/>
      <c r="M51" s="143"/>
      <c r="N51" s="60"/>
      <c r="O51" s="61"/>
      <c r="P51" s="62"/>
      <c r="R51" s="16" t="str">
        <f t="shared" si="3"/>
        <v/>
      </c>
      <c r="S51" s="16" t="str">
        <f t="shared" si="4"/>
        <v/>
      </c>
      <c r="T51" s="16" t="str">
        <f t="shared" si="5"/>
        <v/>
      </c>
    </row>
    <row r="52" spans="2:20" ht="20.25" customHeight="1" x14ac:dyDescent="0.2">
      <c r="B52" s="54">
        <v>34</v>
      </c>
      <c r="C52" s="59"/>
      <c r="D52" s="59"/>
      <c r="E52" s="168"/>
      <c r="F52" s="204"/>
      <c r="G52" s="199" t="str">
        <f>IF(AND(C52&lt;&gt;"",D52&lt;&gt;"",E52&lt;&gt;"",F52&lt;&gt;""),Grunddaten!$G$4,"")</f>
        <v/>
      </c>
      <c r="H52" s="123"/>
      <c r="I52" s="161"/>
      <c r="J52" s="161"/>
      <c r="K52" s="161"/>
      <c r="L52" s="201"/>
      <c r="M52" s="143"/>
      <c r="N52" s="60"/>
      <c r="O52" s="61"/>
      <c r="P52" s="62"/>
      <c r="R52" s="16" t="str">
        <f t="shared" si="3"/>
        <v/>
      </c>
      <c r="S52" s="16" t="str">
        <f t="shared" si="4"/>
        <v/>
      </c>
      <c r="T52" s="16" t="str">
        <f t="shared" si="5"/>
        <v/>
      </c>
    </row>
    <row r="53" spans="2:20" ht="20.25" customHeight="1" x14ac:dyDescent="0.2">
      <c r="B53" s="54">
        <v>35</v>
      </c>
      <c r="C53" s="59"/>
      <c r="D53" s="59"/>
      <c r="E53" s="168"/>
      <c r="F53" s="204"/>
      <c r="G53" s="199" t="str">
        <f>IF(AND(C53&lt;&gt;"",D53&lt;&gt;"",E53&lt;&gt;"",F53&lt;&gt;""),Grunddaten!$G$4,"")</f>
        <v/>
      </c>
      <c r="H53" s="123"/>
      <c r="I53" s="161"/>
      <c r="J53" s="161"/>
      <c r="K53" s="161"/>
      <c r="L53" s="201"/>
      <c r="M53" s="143"/>
      <c r="N53" s="60"/>
      <c r="O53" s="61"/>
      <c r="P53" s="62"/>
      <c r="R53" s="16" t="str">
        <f t="shared" si="3"/>
        <v/>
      </c>
      <c r="S53" s="16" t="str">
        <f t="shared" si="4"/>
        <v/>
      </c>
      <c r="T53" s="16" t="str">
        <f t="shared" si="5"/>
        <v/>
      </c>
    </row>
    <row r="54" spans="2:20" ht="20.25" customHeight="1" x14ac:dyDescent="0.2">
      <c r="B54" s="54">
        <v>36</v>
      </c>
      <c r="C54" s="59"/>
      <c r="D54" s="59"/>
      <c r="E54" s="168"/>
      <c r="F54" s="204"/>
      <c r="G54" s="199" t="str">
        <f>IF(AND(C54&lt;&gt;"",D54&lt;&gt;"",E54&lt;&gt;"",F54&lt;&gt;""),Grunddaten!$G$4,"")</f>
        <v/>
      </c>
      <c r="H54" s="123"/>
      <c r="I54" s="161"/>
      <c r="J54" s="161"/>
      <c r="K54" s="161"/>
      <c r="L54" s="201"/>
      <c r="M54" s="143"/>
      <c r="N54" s="60"/>
      <c r="O54" s="61"/>
      <c r="P54" s="62"/>
      <c r="R54" s="16" t="str">
        <f t="shared" si="3"/>
        <v/>
      </c>
      <c r="S54" s="16" t="str">
        <f t="shared" si="4"/>
        <v/>
      </c>
      <c r="T54" s="16" t="str">
        <f t="shared" si="5"/>
        <v/>
      </c>
    </row>
    <row r="55" spans="2:20" ht="20.25" customHeight="1" x14ac:dyDescent="0.2">
      <c r="B55" s="54">
        <v>37</v>
      </c>
      <c r="C55" s="59"/>
      <c r="D55" s="59"/>
      <c r="E55" s="168"/>
      <c r="F55" s="204"/>
      <c r="G55" s="199" t="str">
        <f>IF(AND(C55&lt;&gt;"",D55&lt;&gt;"",E55&lt;&gt;"",F55&lt;&gt;""),Grunddaten!$G$4,"")</f>
        <v/>
      </c>
      <c r="H55" s="123"/>
      <c r="I55" s="161"/>
      <c r="J55" s="161"/>
      <c r="K55" s="161"/>
      <c r="L55" s="201"/>
      <c r="M55" s="143"/>
      <c r="N55" s="60"/>
      <c r="O55" s="61"/>
      <c r="P55" s="62"/>
      <c r="R55" s="16" t="str">
        <f t="shared" si="3"/>
        <v/>
      </c>
      <c r="S55" s="16" t="str">
        <f t="shared" si="4"/>
        <v/>
      </c>
      <c r="T55" s="16" t="str">
        <f t="shared" si="5"/>
        <v/>
      </c>
    </row>
    <row r="56" spans="2:20" ht="20.25" customHeight="1" x14ac:dyDescent="0.2">
      <c r="B56" s="54">
        <v>38</v>
      </c>
      <c r="C56" s="59"/>
      <c r="D56" s="59"/>
      <c r="E56" s="168"/>
      <c r="F56" s="204"/>
      <c r="G56" s="199" t="str">
        <f>IF(AND(C56&lt;&gt;"",D56&lt;&gt;"",E56&lt;&gt;"",F56&lt;&gt;""),Grunddaten!$G$4,"")</f>
        <v/>
      </c>
      <c r="H56" s="123"/>
      <c r="I56" s="161"/>
      <c r="J56" s="161"/>
      <c r="K56" s="161"/>
      <c r="L56" s="201"/>
      <c r="M56" s="143"/>
      <c r="N56" s="60"/>
      <c r="O56" s="61"/>
      <c r="P56" s="62"/>
      <c r="R56" s="16" t="str">
        <f t="shared" si="3"/>
        <v/>
      </c>
      <c r="S56" s="16" t="str">
        <f t="shared" si="4"/>
        <v/>
      </c>
      <c r="T56" s="16" t="str">
        <f t="shared" si="5"/>
        <v/>
      </c>
    </row>
    <row r="57" spans="2:20" ht="20.25" customHeight="1" x14ac:dyDescent="0.2">
      <c r="B57" s="54">
        <v>39</v>
      </c>
      <c r="C57" s="59"/>
      <c r="D57" s="59"/>
      <c r="E57" s="168"/>
      <c r="F57" s="204"/>
      <c r="G57" s="199" t="str">
        <f>IF(AND(C57&lt;&gt;"",D57&lt;&gt;"",E57&lt;&gt;"",F57&lt;&gt;""),Grunddaten!$G$4,"")</f>
        <v/>
      </c>
      <c r="H57" s="123"/>
      <c r="I57" s="161"/>
      <c r="J57" s="161"/>
      <c r="K57" s="161"/>
      <c r="L57" s="201"/>
      <c r="M57" s="143"/>
      <c r="N57" s="60"/>
      <c r="O57" s="61"/>
      <c r="P57" s="62"/>
      <c r="R57" s="16" t="str">
        <f t="shared" si="3"/>
        <v/>
      </c>
      <c r="S57" s="16" t="str">
        <f t="shared" si="4"/>
        <v/>
      </c>
      <c r="T57" s="16" t="str">
        <f t="shared" si="5"/>
        <v/>
      </c>
    </row>
    <row r="58" spans="2:20" ht="20.25" customHeight="1" x14ac:dyDescent="0.2">
      <c r="B58" s="54">
        <v>40</v>
      </c>
      <c r="C58" s="59"/>
      <c r="D58" s="59"/>
      <c r="E58" s="168"/>
      <c r="F58" s="204"/>
      <c r="G58" s="199" t="str">
        <f>IF(AND(C58&lt;&gt;"",D58&lt;&gt;"",E58&lt;&gt;"",F58&lt;&gt;""),Grunddaten!$G$4,"")</f>
        <v/>
      </c>
      <c r="H58" s="123"/>
      <c r="I58" s="161"/>
      <c r="J58" s="161"/>
      <c r="K58" s="161"/>
      <c r="L58" s="201"/>
      <c r="M58" s="143"/>
      <c r="N58" s="60"/>
      <c r="O58" s="61"/>
      <c r="P58" s="62"/>
      <c r="R58" s="16" t="str">
        <f t="shared" si="3"/>
        <v/>
      </c>
      <c r="S58" s="16" t="str">
        <f t="shared" si="4"/>
        <v/>
      </c>
      <c r="T58" s="16" t="str">
        <f t="shared" si="5"/>
        <v/>
      </c>
    </row>
    <row r="59" spans="2:20" ht="20.25" customHeight="1" x14ac:dyDescent="0.2">
      <c r="B59" s="54">
        <v>41</v>
      </c>
      <c r="C59" s="59"/>
      <c r="D59" s="59"/>
      <c r="E59" s="168"/>
      <c r="F59" s="204"/>
      <c r="G59" s="199" t="str">
        <f>IF(AND(C59&lt;&gt;"",D59&lt;&gt;"",E59&lt;&gt;"",F59&lt;&gt;""),Grunddaten!$G$4,"")</f>
        <v/>
      </c>
      <c r="H59" s="123"/>
      <c r="I59" s="161"/>
      <c r="J59" s="161"/>
      <c r="K59" s="161"/>
      <c r="L59" s="201"/>
      <c r="M59" s="143"/>
      <c r="N59" s="60"/>
      <c r="O59" s="61"/>
      <c r="P59" s="62"/>
      <c r="R59" s="16" t="str">
        <f t="shared" si="3"/>
        <v/>
      </c>
      <c r="S59" s="16" t="str">
        <f t="shared" si="4"/>
        <v/>
      </c>
      <c r="T59" s="16" t="str">
        <f t="shared" si="5"/>
        <v/>
      </c>
    </row>
    <row r="60" spans="2:20" ht="20.25" customHeight="1" x14ac:dyDescent="0.2">
      <c r="B60" s="54">
        <v>42</v>
      </c>
      <c r="C60" s="59"/>
      <c r="D60" s="59"/>
      <c r="E60" s="168"/>
      <c r="F60" s="204"/>
      <c r="G60" s="199" t="str">
        <f>IF(AND(C60&lt;&gt;"",D60&lt;&gt;"",E60&lt;&gt;"",F60&lt;&gt;""),Grunddaten!$G$4,"")</f>
        <v/>
      </c>
      <c r="H60" s="123"/>
      <c r="I60" s="161"/>
      <c r="J60" s="161"/>
      <c r="K60" s="161"/>
      <c r="L60" s="201"/>
      <c r="M60" s="143"/>
      <c r="N60" s="60"/>
      <c r="O60" s="61"/>
      <c r="P60" s="62"/>
      <c r="R60" s="16" t="str">
        <f t="shared" si="3"/>
        <v/>
      </c>
      <c r="S60" s="16" t="str">
        <f t="shared" si="4"/>
        <v/>
      </c>
      <c r="T60" s="16" t="str">
        <f t="shared" si="5"/>
        <v/>
      </c>
    </row>
    <row r="61" spans="2:20" ht="20.25" customHeight="1" x14ac:dyDescent="0.2">
      <c r="B61" s="54">
        <v>43</v>
      </c>
      <c r="C61" s="59"/>
      <c r="D61" s="59"/>
      <c r="E61" s="168"/>
      <c r="F61" s="204"/>
      <c r="G61" s="199" t="str">
        <f>IF(AND(C61&lt;&gt;"",D61&lt;&gt;"",E61&lt;&gt;"",F61&lt;&gt;""),Grunddaten!$G$4,"")</f>
        <v/>
      </c>
      <c r="H61" s="123"/>
      <c r="I61" s="161"/>
      <c r="J61" s="161"/>
      <c r="K61" s="161"/>
      <c r="L61" s="201"/>
      <c r="M61" s="143"/>
      <c r="N61" s="60"/>
      <c r="O61" s="61"/>
      <c r="P61" s="62"/>
      <c r="R61" s="16" t="str">
        <f t="shared" si="3"/>
        <v/>
      </c>
      <c r="S61" s="16" t="str">
        <f t="shared" si="4"/>
        <v/>
      </c>
      <c r="T61" s="16" t="str">
        <f t="shared" si="5"/>
        <v/>
      </c>
    </row>
    <row r="62" spans="2:20" ht="20.25" customHeight="1" x14ac:dyDescent="0.2">
      <c r="B62" s="54">
        <v>44</v>
      </c>
      <c r="C62" s="59"/>
      <c r="D62" s="59"/>
      <c r="E62" s="168"/>
      <c r="F62" s="204"/>
      <c r="G62" s="199" t="str">
        <f>IF(AND(C62&lt;&gt;"",D62&lt;&gt;"",E62&lt;&gt;"",F62&lt;&gt;""),Grunddaten!$G$4,"")</f>
        <v/>
      </c>
      <c r="H62" s="123"/>
      <c r="I62" s="161"/>
      <c r="J62" s="161"/>
      <c r="K62" s="161"/>
      <c r="L62" s="201"/>
      <c r="M62" s="143"/>
      <c r="N62" s="60"/>
      <c r="O62" s="61"/>
      <c r="P62" s="62"/>
      <c r="R62" s="16" t="str">
        <f t="shared" si="3"/>
        <v/>
      </c>
      <c r="S62" s="16" t="str">
        <f t="shared" si="4"/>
        <v/>
      </c>
      <c r="T62" s="16" t="str">
        <f t="shared" si="5"/>
        <v/>
      </c>
    </row>
    <row r="63" spans="2:20" ht="20.25" customHeight="1" x14ac:dyDescent="0.2">
      <c r="B63" s="54">
        <v>45</v>
      </c>
      <c r="C63" s="59"/>
      <c r="D63" s="59"/>
      <c r="E63" s="168"/>
      <c r="F63" s="204"/>
      <c r="G63" s="199" t="str">
        <f>IF(AND(C63&lt;&gt;"",D63&lt;&gt;"",E63&lt;&gt;"",F63&lt;&gt;""),Grunddaten!$G$4,"")</f>
        <v/>
      </c>
      <c r="H63" s="123"/>
      <c r="I63" s="161"/>
      <c r="J63" s="161"/>
      <c r="K63" s="161"/>
      <c r="L63" s="201"/>
      <c r="M63" s="143"/>
      <c r="N63" s="60"/>
      <c r="O63" s="61"/>
      <c r="P63" s="62"/>
      <c r="R63" s="16" t="str">
        <f t="shared" si="3"/>
        <v/>
      </c>
      <c r="S63" s="16" t="str">
        <f t="shared" si="4"/>
        <v/>
      </c>
      <c r="T63" s="16" t="str">
        <f t="shared" si="5"/>
        <v/>
      </c>
    </row>
    <row r="64" spans="2:20" ht="20.25" customHeight="1" x14ac:dyDescent="0.2">
      <c r="B64" s="54">
        <v>46</v>
      </c>
      <c r="C64" s="59"/>
      <c r="D64" s="59"/>
      <c r="E64" s="168"/>
      <c r="F64" s="204"/>
      <c r="G64" s="199" t="str">
        <f>IF(AND(C64&lt;&gt;"",D64&lt;&gt;"",E64&lt;&gt;"",F64&lt;&gt;""),Grunddaten!$G$4,"")</f>
        <v/>
      </c>
      <c r="H64" s="123"/>
      <c r="I64" s="161"/>
      <c r="J64" s="161"/>
      <c r="K64" s="161"/>
      <c r="L64" s="201"/>
      <c r="M64" s="143"/>
      <c r="N64" s="60"/>
      <c r="O64" s="61"/>
      <c r="P64" s="62"/>
      <c r="R64" s="16" t="str">
        <f t="shared" si="3"/>
        <v/>
      </c>
      <c r="S64" s="16" t="str">
        <f t="shared" si="4"/>
        <v/>
      </c>
      <c r="T64" s="16" t="str">
        <f t="shared" si="5"/>
        <v/>
      </c>
    </row>
    <row r="65" spans="2:20" ht="20.25" customHeight="1" x14ac:dyDescent="0.2">
      <c r="B65" s="54">
        <v>47</v>
      </c>
      <c r="C65" s="59"/>
      <c r="D65" s="59"/>
      <c r="E65" s="168"/>
      <c r="F65" s="204"/>
      <c r="G65" s="199" t="str">
        <f>IF(AND(C65&lt;&gt;"",D65&lt;&gt;"",E65&lt;&gt;"",F65&lt;&gt;""),Grunddaten!$G$4,"")</f>
        <v/>
      </c>
      <c r="H65" s="123"/>
      <c r="I65" s="161"/>
      <c r="J65" s="161"/>
      <c r="K65" s="161"/>
      <c r="L65" s="201"/>
      <c r="M65" s="143"/>
      <c r="N65" s="60"/>
      <c r="O65" s="61"/>
      <c r="P65" s="62"/>
      <c r="R65" s="16" t="str">
        <f t="shared" si="3"/>
        <v/>
      </c>
      <c r="S65" s="16" t="str">
        <f t="shared" si="4"/>
        <v/>
      </c>
      <c r="T65" s="16" t="str">
        <f t="shared" si="5"/>
        <v/>
      </c>
    </row>
    <row r="66" spans="2:20" ht="20.25" customHeight="1" x14ac:dyDescent="0.2">
      <c r="B66" s="54">
        <v>48</v>
      </c>
      <c r="C66" s="59"/>
      <c r="D66" s="59"/>
      <c r="E66" s="168"/>
      <c r="F66" s="204"/>
      <c r="G66" s="199" t="str">
        <f>IF(AND(C66&lt;&gt;"",D66&lt;&gt;"",E66&lt;&gt;"",F66&lt;&gt;""),Grunddaten!$G$4,"")</f>
        <v/>
      </c>
      <c r="H66" s="123"/>
      <c r="I66" s="161"/>
      <c r="J66" s="161"/>
      <c r="K66" s="161"/>
      <c r="L66" s="201"/>
      <c r="M66" s="143"/>
      <c r="N66" s="60"/>
      <c r="O66" s="61"/>
      <c r="P66" s="62"/>
      <c r="R66" s="16" t="str">
        <f t="shared" si="3"/>
        <v/>
      </c>
      <c r="S66" s="16" t="str">
        <f t="shared" si="4"/>
        <v/>
      </c>
      <c r="T66" s="16" t="str">
        <f t="shared" si="5"/>
        <v/>
      </c>
    </row>
    <row r="67" spans="2:20" ht="20.25" customHeight="1" x14ac:dyDescent="0.2">
      <c r="B67" s="54">
        <v>49</v>
      </c>
      <c r="C67" s="59"/>
      <c r="D67" s="59"/>
      <c r="E67" s="168"/>
      <c r="F67" s="204"/>
      <c r="G67" s="199" t="str">
        <f>IF(AND(C67&lt;&gt;"",D67&lt;&gt;"",E67&lt;&gt;"",F67&lt;&gt;""),Grunddaten!$G$4,"")</f>
        <v/>
      </c>
      <c r="H67" s="123"/>
      <c r="I67" s="161"/>
      <c r="J67" s="161"/>
      <c r="K67" s="161"/>
      <c r="L67" s="201"/>
      <c r="M67" s="143"/>
      <c r="N67" s="60"/>
      <c r="O67" s="61"/>
      <c r="P67" s="62"/>
      <c r="R67" s="16" t="str">
        <f t="shared" si="3"/>
        <v/>
      </c>
      <c r="S67" s="16" t="str">
        <f t="shared" si="4"/>
        <v/>
      </c>
      <c r="T67" s="16" t="str">
        <f t="shared" si="5"/>
        <v/>
      </c>
    </row>
    <row r="68" spans="2:20" ht="20.25" customHeight="1" x14ac:dyDescent="0.2">
      <c r="B68" s="54">
        <v>50</v>
      </c>
      <c r="C68" s="59"/>
      <c r="D68" s="59"/>
      <c r="E68" s="168"/>
      <c r="F68" s="204"/>
      <c r="G68" s="199" t="str">
        <f>IF(AND(C68&lt;&gt;"",D68&lt;&gt;"",E68&lt;&gt;"",F68&lt;&gt;""),Grunddaten!$G$4,"")</f>
        <v/>
      </c>
      <c r="H68" s="123"/>
      <c r="I68" s="161"/>
      <c r="J68" s="161"/>
      <c r="K68" s="161"/>
      <c r="L68" s="201"/>
      <c r="M68" s="143"/>
      <c r="N68" s="60"/>
      <c r="O68" s="61"/>
      <c r="P68" s="62"/>
      <c r="R68" s="16" t="str">
        <f t="shared" si="3"/>
        <v/>
      </c>
      <c r="S68" s="16" t="str">
        <f t="shared" si="4"/>
        <v/>
      </c>
      <c r="T68" s="16" t="str">
        <f t="shared" si="5"/>
        <v/>
      </c>
    </row>
    <row r="69" spans="2:20" ht="20.25" customHeight="1" x14ac:dyDescent="0.2">
      <c r="B69" s="54">
        <v>51</v>
      </c>
      <c r="C69" s="59"/>
      <c r="D69" s="59"/>
      <c r="E69" s="168"/>
      <c r="F69" s="204"/>
      <c r="G69" s="199" t="str">
        <f>IF(AND(C69&lt;&gt;"",D69&lt;&gt;"",E69&lt;&gt;"",F69&lt;&gt;""),Grunddaten!$G$4,"")</f>
        <v/>
      </c>
      <c r="H69" s="123"/>
      <c r="I69" s="161"/>
      <c r="J69" s="161"/>
      <c r="K69" s="161"/>
      <c r="L69" s="201"/>
      <c r="M69" s="143"/>
      <c r="N69" s="60"/>
      <c r="O69" s="61"/>
      <c r="P69" s="62"/>
      <c r="R69" s="16" t="str">
        <f t="shared" si="3"/>
        <v/>
      </c>
      <c r="S69" s="16" t="str">
        <f t="shared" si="4"/>
        <v/>
      </c>
      <c r="T69" s="16" t="str">
        <f t="shared" si="5"/>
        <v/>
      </c>
    </row>
    <row r="70" spans="2:20" ht="20.25" customHeight="1" x14ac:dyDescent="0.2">
      <c r="B70" s="54">
        <v>52</v>
      </c>
      <c r="C70" s="59"/>
      <c r="D70" s="59"/>
      <c r="E70" s="168"/>
      <c r="F70" s="204"/>
      <c r="G70" s="199" t="str">
        <f>IF(AND(C70&lt;&gt;"",D70&lt;&gt;"",E70&lt;&gt;"",F70&lt;&gt;""),Grunddaten!$G$4,"")</f>
        <v/>
      </c>
      <c r="H70" s="123"/>
      <c r="I70" s="161"/>
      <c r="J70" s="161"/>
      <c r="K70" s="161"/>
      <c r="L70" s="201"/>
      <c r="M70" s="143"/>
      <c r="N70" s="60"/>
      <c r="O70" s="61"/>
      <c r="P70" s="62"/>
      <c r="R70" s="16" t="str">
        <f t="shared" si="3"/>
        <v/>
      </c>
      <c r="S70" s="16" t="str">
        <f t="shared" si="4"/>
        <v/>
      </c>
      <c r="T70" s="16" t="str">
        <f t="shared" si="5"/>
        <v/>
      </c>
    </row>
    <row r="71" spans="2:20" ht="20.25" customHeight="1" x14ac:dyDescent="0.2">
      <c r="B71" s="54">
        <v>53</v>
      </c>
      <c r="C71" s="59"/>
      <c r="D71" s="59"/>
      <c r="E71" s="168"/>
      <c r="F71" s="204"/>
      <c r="G71" s="199" t="str">
        <f>IF(AND(C71&lt;&gt;"",D71&lt;&gt;"",E71&lt;&gt;"",F71&lt;&gt;""),Grunddaten!$G$4,"")</f>
        <v/>
      </c>
      <c r="H71" s="123"/>
      <c r="I71" s="161"/>
      <c r="J71" s="161"/>
      <c r="K71" s="161"/>
      <c r="L71" s="201"/>
      <c r="M71" s="143"/>
      <c r="N71" s="60"/>
      <c r="O71" s="61"/>
      <c r="P71" s="62"/>
      <c r="R71" s="16" t="str">
        <f t="shared" si="3"/>
        <v/>
      </c>
      <c r="S71" s="16" t="str">
        <f t="shared" si="4"/>
        <v/>
      </c>
      <c r="T71" s="16" t="str">
        <f t="shared" si="5"/>
        <v/>
      </c>
    </row>
    <row r="72" spans="2:20" ht="20.25" customHeight="1" x14ac:dyDescent="0.2">
      <c r="B72" s="54">
        <v>54</v>
      </c>
      <c r="C72" s="59"/>
      <c r="D72" s="59"/>
      <c r="E72" s="168"/>
      <c r="F72" s="204"/>
      <c r="G72" s="199" t="str">
        <f>IF(AND(C72&lt;&gt;"",D72&lt;&gt;"",E72&lt;&gt;"",F72&lt;&gt;""),Grunddaten!$G$4,"")</f>
        <v/>
      </c>
      <c r="H72" s="123"/>
      <c r="I72" s="161"/>
      <c r="J72" s="161"/>
      <c r="K72" s="161"/>
      <c r="L72" s="201"/>
      <c r="M72" s="143"/>
      <c r="N72" s="60"/>
      <c r="O72" s="61"/>
      <c r="P72" s="62"/>
      <c r="R72" s="16" t="str">
        <f t="shared" si="3"/>
        <v/>
      </c>
      <c r="S72" s="16" t="str">
        <f t="shared" si="4"/>
        <v/>
      </c>
      <c r="T72" s="16" t="str">
        <f t="shared" si="5"/>
        <v/>
      </c>
    </row>
    <row r="73" spans="2:20" ht="20.25" customHeight="1" x14ac:dyDescent="0.2">
      <c r="B73" s="54">
        <v>55</v>
      </c>
      <c r="C73" s="59"/>
      <c r="D73" s="59"/>
      <c r="E73" s="168"/>
      <c r="F73" s="204"/>
      <c r="G73" s="199" t="str">
        <f>IF(AND(C73&lt;&gt;"",D73&lt;&gt;"",E73&lt;&gt;"",F73&lt;&gt;""),Grunddaten!$G$4,"")</f>
        <v/>
      </c>
      <c r="H73" s="123"/>
      <c r="I73" s="161"/>
      <c r="J73" s="161"/>
      <c r="K73" s="161"/>
      <c r="L73" s="201"/>
      <c r="M73" s="143"/>
      <c r="N73" s="60"/>
      <c r="O73" s="61"/>
      <c r="P73" s="62"/>
      <c r="R73" s="16" t="str">
        <f t="shared" si="3"/>
        <v/>
      </c>
      <c r="S73" s="16" t="str">
        <f t="shared" si="4"/>
        <v/>
      </c>
      <c r="T73" s="16" t="str">
        <f t="shared" si="5"/>
        <v/>
      </c>
    </row>
    <row r="74" spans="2:20" ht="20.25" customHeight="1" x14ac:dyDescent="0.2">
      <c r="B74" s="54">
        <v>56</v>
      </c>
      <c r="C74" s="59"/>
      <c r="D74" s="59"/>
      <c r="E74" s="168"/>
      <c r="F74" s="204"/>
      <c r="G74" s="199" t="str">
        <f>IF(AND(C74&lt;&gt;"",D74&lt;&gt;"",E74&lt;&gt;"",F74&lt;&gt;""),Grunddaten!$G$4,"")</f>
        <v/>
      </c>
      <c r="H74" s="123"/>
      <c r="I74" s="161"/>
      <c r="J74" s="161"/>
      <c r="K74" s="161"/>
      <c r="L74" s="201"/>
      <c r="M74" s="143"/>
      <c r="N74" s="60"/>
      <c r="O74" s="61"/>
      <c r="P74" s="62"/>
      <c r="R74" s="16" t="str">
        <f t="shared" si="3"/>
        <v/>
      </c>
      <c r="S74" s="16" t="str">
        <f t="shared" si="4"/>
        <v/>
      </c>
      <c r="T74" s="16" t="str">
        <f t="shared" si="5"/>
        <v/>
      </c>
    </row>
    <row r="75" spans="2:20" ht="20.25" customHeight="1" x14ac:dyDescent="0.2">
      <c r="B75" s="54">
        <v>57</v>
      </c>
      <c r="C75" s="59"/>
      <c r="D75" s="59"/>
      <c r="E75" s="168"/>
      <c r="F75" s="204"/>
      <c r="G75" s="199" t="str">
        <f>IF(AND(C75&lt;&gt;"",D75&lt;&gt;"",E75&lt;&gt;"",F75&lt;&gt;""),Grunddaten!$G$4,"")</f>
        <v/>
      </c>
      <c r="H75" s="123"/>
      <c r="I75" s="161"/>
      <c r="J75" s="161"/>
      <c r="K75" s="161"/>
      <c r="L75" s="201"/>
      <c r="M75" s="143"/>
      <c r="N75" s="60"/>
      <c r="O75" s="61"/>
      <c r="P75" s="62"/>
      <c r="R75" s="16" t="str">
        <f t="shared" si="3"/>
        <v/>
      </c>
      <c r="S75" s="16" t="str">
        <f t="shared" si="4"/>
        <v/>
      </c>
      <c r="T75" s="16" t="str">
        <f t="shared" si="5"/>
        <v/>
      </c>
    </row>
    <row r="76" spans="2:20" ht="20.25" customHeight="1" x14ac:dyDescent="0.2">
      <c r="B76" s="54">
        <v>58</v>
      </c>
      <c r="C76" s="59"/>
      <c r="D76" s="59"/>
      <c r="E76" s="168"/>
      <c r="F76" s="204"/>
      <c r="G76" s="199" t="str">
        <f>IF(AND(C76&lt;&gt;"",D76&lt;&gt;"",E76&lt;&gt;"",F76&lt;&gt;""),Grunddaten!$G$4,"")</f>
        <v/>
      </c>
      <c r="H76" s="123"/>
      <c r="I76" s="161"/>
      <c r="J76" s="161"/>
      <c r="K76" s="161"/>
      <c r="L76" s="201"/>
      <c r="M76" s="143"/>
      <c r="N76" s="60"/>
      <c r="O76" s="61"/>
      <c r="P76" s="62"/>
      <c r="R76" s="16" t="str">
        <f t="shared" si="3"/>
        <v/>
      </c>
      <c r="S76" s="16" t="str">
        <f t="shared" si="4"/>
        <v/>
      </c>
      <c r="T76" s="16" t="str">
        <f t="shared" si="5"/>
        <v/>
      </c>
    </row>
    <row r="77" spans="2:20" ht="20.25" customHeight="1" x14ac:dyDescent="0.2">
      <c r="B77" s="54">
        <v>59</v>
      </c>
      <c r="C77" s="59"/>
      <c r="D77" s="59"/>
      <c r="E77" s="168"/>
      <c r="F77" s="204"/>
      <c r="G77" s="199" t="str">
        <f>IF(AND(C77&lt;&gt;"",D77&lt;&gt;"",E77&lt;&gt;"",F77&lt;&gt;""),Grunddaten!$G$4,"")</f>
        <v/>
      </c>
      <c r="H77" s="123"/>
      <c r="I77" s="161"/>
      <c r="J77" s="161"/>
      <c r="K77" s="161"/>
      <c r="L77" s="201"/>
      <c r="M77" s="143"/>
      <c r="N77" s="60"/>
      <c r="O77" s="61"/>
      <c r="P77" s="62"/>
      <c r="R77" s="16" t="str">
        <f t="shared" si="3"/>
        <v/>
      </c>
      <c r="S77" s="16" t="str">
        <f t="shared" si="4"/>
        <v/>
      </c>
      <c r="T77" s="16" t="str">
        <f t="shared" si="5"/>
        <v/>
      </c>
    </row>
    <row r="78" spans="2:20" ht="20.25" customHeight="1" x14ac:dyDescent="0.2">
      <c r="B78" s="54">
        <v>60</v>
      </c>
      <c r="C78" s="59"/>
      <c r="D78" s="59"/>
      <c r="E78" s="168"/>
      <c r="F78" s="204"/>
      <c r="G78" s="199" t="str">
        <f>IF(AND(C78&lt;&gt;"",D78&lt;&gt;"",E78&lt;&gt;"",F78&lt;&gt;""),Grunddaten!$G$4,"")</f>
        <v/>
      </c>
      <c r="H78" s="123"/>
      <c r="I78" s="161"/>
      <c r="J78" s="161"/>
      <c r="K78" s="161"/>
      <c r="L78" s="201"/>
      <c r="M78" s="143"/>
      <c r="N78" s="60"/>
      <c r="O78" s="61"/>
      <c r="P78" s="62"/>
      <c r="R78" s="16" t="str">
        <f t="shared" si="3"/>
        <v/>
      </c>
      <c r="S78" s="16" t="str">
        <f t="shared" si="4"/>
        <v/>
      </c>
      <c r="T78" s="16" t="str">
        <f t="shared" si="5"/>
        <v/>
      </c>
    </row>
    <row r="79" spans="2:20" ht="20.25" customHeight="1" x14ac:dyDescent="0.2">
      <c r="B79" s="54">
        <v>61</v>
      </c>
      <c r="C79" s="59"/>
      <c r="D79" s="59"/>
      <c r="E79" s="168"/>
      <c r="F79" s="204"/>
      <c r="G79" s="199" t="str">
        <f>IF(AND(C79&lt;&gt;"",D79&lt;&gt;"",E79&lt;&gt;"",F79&lt;&gt;""),Grunddaten!$G$4,"")</f>
        <v/>
      </c>
      <c r="H79" s="123"/>
      <c r="I79" s="161"/>
      <c r="J79" s="161"/>
      <c r="K79" s="161"/>
      <c r="L79" s="201"/>
      <c r="M79" s="143"/>
      <c r="N79" s="60"/>
      <c r="O79" s="61"/>
      <c r="P79" s="62"/>
      <c r="R79" s="16" t="str">
        <f t="shared" si="3"/>
        <v/>
      </c>
      <c r="S79" s="16" t="str">
        <f t="shared" si="4"/>
        <v/>
      </c>
      <c r="T79" s="16" t="str">
        <f t="shared" si="5"/>
        <v/>
      </c>
    </row>
    <row r="80" spans="2:20" ht="20.25" customHeight="1" x14ac:dyDescent="0.2">
      <c r="B80" s="54">
        <v>62</v>
      </c>
      <c r="C80" s="59"/>
      <c r="D80" s="59"/>
      <c r="E80" s="168"/>
      <c r="F80" s="204"/>
      <c r="G80" s="199" t="str">
        <f>IF(AND(C80&lt;&gt;"",D80&lt;&gt;"",E80&lt;&gt;"",F80&lt;&gt;""),Grunddaten!$G$4,"")</f>
        <v/>
      </c>
      <c r="H80" s="123"/>
      <c r="I80" s="161"/>
      <c r="J80" s="161"/>
      <c r="K80" s="161"/>
      <c r="L80" s="201"/>
      <c r="M80" s="143"/>
      <c r="N80" s="60"/>
      <c r="O80" s="61"/>
      <c r="P80" s="62"/>
      <c r="R80" s="16" t="str">
        <f t="shared" si="3"/>
        <v/>
      </c>
      <c r="S80" s="16" t="str">
        <f t="shared" si="4"/>
        <v/>
      </c>
      <c r="T80" s="16" t="str">
        <f t="shared" si="5"/>
        <v/>
      </c>
    </row>
    <row r="81" spans="2:20" ht="20.25" customHeight="1" x14ac:dyDescent="0.2">
      <c r="B81" s="54">
        <v>63</v>
      </c>
      <c r="C81" s="59"/>
      <c r="D81" s="59"/>
      <c r="E81" s="168"/>
      <c r="F81" s="204"/>
      <c r="G81" s="199" t="str">
        <f>IF(AND(C81&lt;&gt;"",D81&lt;&gt;"",E81&lt;&gt;"",F81&lt;&gt;""),Grunddaten!$G$4,"")</f>
        <v/>
      </c>
      <c r="H81" s="123"/>
      <c r="I81" s="161"/>
      <c r="J81" s="161"/>
      <c r="K81" s="161"/>
      <c r="L81" s="201"/>
      <c r="M81" s="143"/>
      <c r="N81" s="60"/>
      <c r="O81" s="61"/>
      <c r="P81" s="62"/>
      <c r="R81" s="16" t="str">
        <f t="shared" si="3"/>
        <v/>
      </c>
      <c r="S81" s="16" t="str">
        <f t="shared" si="4"/>
        <v/>
      </c>
      <c r="T81" s="16" t="str">
        <f t="shared" si="5"/>
        <v/>
      </c>
    </row>
    <row r="82" spans="2:20" ht="20.25" customHeight="1" x14ac:dyDescent="0.2">
      <c r="B82" s="54">
        <v>64</v>
      </c>
      <c r="C82" s="59"/>
      <c r="D82" s="59"/>
      <c r="E82" s="168"/>
      <c r="F82" s="204"/>
      <c r="G82" s="199" t="str">
        <f>IF(AND(C82&lt;&gt;"",D82&lt;&gt;"",E82&lt;&gt;"",F82&lt;&gt;""),Grunddaten!$G$4,"")</f>
        <v/>
      </c>
      <c r="H82" s="123"/>
      <c r="I82" s="161"/>
      <c r="J82" s="161"/>
      <c r="K82" s="161"/>
      <c r="L82" s="201"/>
      <c r="M82" s="143"/>
      <c r="N82" s="60"/>
      <c r="O82" s="61"/>
      <c r="P82" s="62"/>
      <c r="R82" s="16" t="str">
        <f t="shared" si="3"/>
        <v/>
      </c>
      <c r="S82" s="16" t="str">
        <f t="shared" si="4"/>
        <v/>
      </c>
      <c r="T82" s="16" t="str">
        <f t="shared" si="5"/>
        <v/>
      </c>
    </row>
    <row r="83" spans="2:20" ht="20.25" customHeight="1" x14ac:dyDescent="0.2">
      <c r="B83" s="54">
        <v>65</v>
      </c>
      <c r="C83" s="59"/>
      <c r="D83" s="59"/>
      <c r="E83" s="168"/>
      <c r="F83" s="204"/>
      <c r="G83" s="199" t="str">
        <f>IF(AND(C83&lt;&gt;"",D83&lt;&gt;"",E83&lt;&gt;"",F83&lt;&gt;""),Grunddaten!$G$4,"")</f>
        <v/>
      </c>
      <c r="H83" s="123"/>
      <c r="I83" s="161"/>
      <c r="J83" s="161"/>
      <c r="K83" s="161"/>
      <c r="L83" s="201"/>
      <c r="M83" s="143"/>
      <c r="N83" s="60"/>
      <c r="O83" s="61"/>
      <c r="P83" s="62"/>
      <c r="R83" s="16" t="str">
        <f t="shared" si="3"/>
        <v/>
      </c>
      <c r="S83" s="16" t="str">
        <f t="shared" si="4"/>
        <v/>
      </c>
      <c r="T83" s="16" t="str">
        <f t="shared" si="5"/>
        <v/>
      </c>
    </row>
    <row r="84" spans="2:20" ht="20.25" customHeight="1" x14ac:dyDescent="0.2">
      <c r="B84" s="54">
        <v>66</v>
      </c>
      <c r="C84" s="59"/>
      <c r="D84" s="59"/>
      <c r="E84" s="168"/>
      <c r="F84" s="204"/>
      <c r="G84" s="199" t="str">
        <f>IF(AND(C84&lt;&gt;"",D84&lt;&gt;"",E84&lt;&gt;"",F84&lt;&gt;""),Grunddaten!$G$4,"")</f>
        <v/>
      </c>
      <c r="H84" s="123"/>
      <c r="I84" s="161"/>
      <c r="J84" s="161"/>
      <c r="K84" s="161"/>
      <c r="L84" s="201"/>
      <c r="M84" s="143"/>
      <c r="N84" s="60"/>
      <c r="O84" s="61"/>
      <c r="P84" s="62"/>
      <c r="R84" s="16" t="str">
        <f t="shared" si="3"/>
        <v/>
      </c>
      <c r="S84" s="16" t="str">
        <f t="shared" si="4"/>
        <v/>
      </c>
      <c r="T84" s="16" t="str">
        <f t="shared" si="5"/>
        <v/>
      </c>
    </row>
    <row r="85" spans="2:20" ht="20.25" customHeight="1" x14ac:dyDescent="0.2">
      <c r="B85" s="54">
        <v>67</v>
      </c>
      <c r="C85" s="59"/>
      <c r="D85" s="59"/>
      <c r="E85" s="168"/>
      <c r="F85" s="204"/>
      <c r="G85" s="199" t="str">
        <f>IF(AND(C85&lt;&gt;"",D85&lt;&gt;"",E85&lt;&gt;"",F85&lt;&gt;""),Grunddaten!$G$4,"")</f>
        <v/>
      </c>
      <c r="H85" s="123"/>
      <c r="I85" s="161"/>
      <c r="J85" s="161"/>
      <c r="K85" s="161"/>
      <c r="L85" s="201"/>
      <c r="M85" s="143"/>
      <c r="N85" s="60"/>
      <c r="O85" s="61"/>
      <c r="P85" s="62"/>
      <c r="R85" s="16" t="str">
        <f t="shared" si="3"/>
        <v/>
      </c>
      <c r="S85" s="16" t="str">
        <f t="shared" si="4"/>
        <v/>
      </c>
      <c r="T85" s="16" t="str">
        <f t="shared" si="5"/>
        <v/>
      </c>
    </row>
    <row r="86" spans="2:20" ht="20.25" customHeight="1" x14ac:dyDescent="0.2">
      <c r="B86" s="54">
        <v>68</v>
      </c>
      <c r="C86" s="59"/>
      <c r="D86" s="59"/>
      <c r="E86" s="168"/>
      <c r="F86" s="204"/>
      <c r="G86" s="199" t="str">
        <f>IF(AND(C86&lt;&gt;"",D86&lt;&gt;"",E86&lt;&gt;"",F86&lt;&gt;""),Grunddaten!$G$4,"")</f>
        <v/>
      </c>
      <c r="H86" s="123"/>
      <c r="I86" s="161"/>
      <c r="J86" s="161"/>
      <c r="K86" s="161"/>
      <c r="L86" s="201"/>
      <c r="M86" s="143"/>
      <c r="N86" s="60"/>
      <c r="O86" s="61"/>
      <c r="P86" s="62"/>
      <c r="R86" s="16" t="str">
        <f t="shared" ref="R86:R149" si="6">IF(C86&lt;&gt;"",COUNTIFS($S$19:$S$918,TRIM(C86),$T$19:$T$918,TRIM(D86))&gt;1,"")</f>
        <v/>
      </c>
      <c r="S86" s="16" t="str">
        <f t="shared" si="4"/>
        <v/>
      </c>
      <c r="T86" s="16" t="str">
        <f t="shared" si="5"/>
        <v/>
      </c>
    </row>
    <row r="87" spans="2:20" ht="20.25" customHeight="1" x14ac:dyDescent="0.2">
      <c r="B87" s="54">
        <v>69</v>
      </c>
      <c r="C87" s="59"/>
      <c r="D87" s="59"/>
      <c r="E87" s="168"/>
      <c r="F87" s="204"/>
      <c r="G87" s="199" t="str">
        <f>IF(AND(C87&lt;&gt;"",D87&lt;&gt;"",E87&lt;&gt;"",F87&lt;&gt;""),Grunddaten!$G$4,"")</f>
        <v/>
      </c>
      <c r="H87" s="123"/>
      <c r="I87" s="161"/>
      <c r="J87" s="161"/>
      <c r="K87" s="161"/>
      <c r="L87" s="201"/>
      <c r="M87" s="143"/>
      <c r="N87" s="60"/>
      <c r="O87" s="61"/>
      <c r="P87" s="62"/>
      <c r="R87" s="16" t="str">
        <f t="shared" si="6"/>
        <v/>
      </c>
      <c r="S87" s="16" t="str">
        <f t="shared" si="4"/>
        <v/>
      </c>
      <c r="T87" s="16" t="str">
        <f t="shared" si="5"/>
        <v/>
      </c>
    </row>
    <row r="88" spans="2:20" ht="20.25" customHeight="1" x14ac:dyDescent="0.2">
      <c r="B88" s="54">
        <v>70</v>
      </c>
      <c r="C88" s="59"/>
      <c r="D88" s="59"/>
      <c r="E88" s="168"/>
      <c r="F88" s="204"/>
      <c r="G88" s="199" t="str">
        <f>IF(AND(C88&lt;&gt;"",D88&lt;&gt;"",E88&lt;&gt;"",F88&lt;&gt;""),Grunddaten!$G$4,"")</f>
        <v/>
      </c>
      <c r="H88" s="123"/>
      <c r="I88" s="161"/>
      <c r="J88" s="161"/>
      <c r="K88" s="161"/>
      <c r="L88" s="201"/>
      <c r="M88" s="143"/>
      <c r="N88" s="60"/>
      <c r="O88" s="61"/>
      <c r="P88" s="62"/>
      <c r="R88" s="16" t="str">
        <f t="shared" si="6"/>
        <v/>
      </c>
      <c r="S88" s="16" t="str">
        <f t="shared" si="4"/>
        <v/>
      </c>
      <c r="T88" s="16" t="str">
        <f t="shared" si="5"/>
        <v/>
      </c>
    </row>
    <row r="89" spans="2:20" ht="20.25" customHeight="1" x14ac:dyDescent="0.2">
      <c r="B89" s="54">
        <v>71</v>
      </c>
      <c r="C89" s="59"/>
      <c r="D89" s="59"/>
      <c r="E89" s="168"/>
      <c r="F89" s="204"/>
      <c r="G89" s="199" t="str">
        <f>IF(AND(C89&lt;&gt;"",D89&lt;&gt;"",E89&lt;&gt;"",F89&lt;&gt;""),Grunddaten!$G$4,"")</f>
        <v/>
      </c>
      <c r="H89" s="123"/>
      <c r="I89" s="161"/>
      <c r="J89" s="161"/>
      <c r="K89" s="161"/>
      <c r="L89" s="201"/>
      <c r="M89" s="143"/>
      <c r="N89" s="60"/>
      <c r="O89" s="61"/>
      <c r="P89" s="62"/>
      <c r="R89" s="16" t="str">
        <f t="shared" si="6"/>
        <v/>
      </c>
      <c r="S89" s="16" t="str">
        <f t="shared" si="4"/>
        <v/>
      </c>
      <c r="T89" s="16" t="str">
        <f t="shared" si="5"/>
        <v/>
      </c>
    </row>
    <row r="90" spans="2:20" ht="20.25" customHeight="1" x14ac:dyDescent="0.2">
      <c r="B90" s="54">
        <v>72</v>
      </c>
      <c r="C90" s="59"/>
      <c r="D90" s="59"/>
      <c r="E90" s="168"/>
      <c r="F90" s="204"/>
      <c r="G90" s="199" t="str">
        <f>IF(AND(C90&lt;&gt;"",D90&lt;&gt;"",E90&lt;&gt;"",F90&lt;&gt;""),Grunddaten!$G$4,"")</f>
        <v/>
      </c>
      <c r="H90" s="123"/>
      <c r="I90" s="161"/>
      <c r="J90" s="161"/>
      <c r="K90" s="161"/>
      <c r="L90" s="201"/>
      <c r="M90" s="143"/>
      <c r="N90" s="60"/>
      <c r="O90" s="61"/>
      <c r="P90" s="62"/>
      <c r="R90" s="16" t="str">
        <f t="shared" si="6"/>
        <v/>
      </c>
      <c r="S90" s="16" t="str">
        <f t="shared" si="4"/>
        <v/>
      </c>
      <c r="T90" s="16" t="str">
        <f t="shared" si="5"/>
        <v/>
      </c>
    </row>
    <row r="91" spans="2:20" ht="20.25" customHeight="1" x14ac:dyDescent="0.2">
      <c r="B91" s="54">
        <v>73</v>
      </c>
      <c r="C91" s="59"/>
      <c r="D91" s="59"/>
      <c r="E91" s="168"/>
      <c r="F91" s="204"/>
      <c r="G91" s="199" t="str">
        <f>IF(AND(C91&lt;&gt;"",D91&lt;&gt;"",E91&lt;&gt;"",F91&lt;&gt;""),Grunddaten!$G$4,"")</f>
        <v/>
      </c>
      <c r="H91" s="123"/>
      <c r="I91" s="161"/>
      <c r="J91" s="161"/>
      <c r="K91" s="161"/>
      <c r="L91" s="201"/>
      <c r="M91" s="143"/>
      <c r="N91" s="60"/>
      <c r="O91" s="61"/>
      <c r="P91" s="62"/>
      <c r="R91" s="16" t="str">
        <f t="shared" si="6"/>
        <v/>
      </c>
      <c r="S91" s="16" t="str">
        <f t="shared" si="4"/>
        <v/>
      </c>
      <c r="T91" s="16" t="str">
        <f t="shared" si="5"/>
        <v/>
      </c>
    </row>
    <row r="92" spans="2:20" ht="20.25" customHeight="1" x14ac:dyDescent="0.2">
      <c r="B92" s="54">
        <v>74</v>
      </c>
      <c r="C92" s="59"/>
      <c r="D92" s="59"/>
      <c r="E92" s="168"/>
      <c r="F92" s="204"/>
      <c r="G92" s="199" t="str">
        <f>IF(AND(C92&lt;&gt;"",D92&lt;&gt;"",E92&lt;&gt;"",F92&lt;&gt;""),Grunddaten!$G$4,"")</f>
        <v/>
      </c>
      <c r="H92" s="123"/>
      <c r="I92" s="161"/>
      <c r="J92" s="161"/>
      <c r="K92" s="161"/>
      <c r="L92" s="201"/>
      <c r="M92" s="143"/>
      <c r="N92" s="60"/>
      <c r="O92" s="61"/>
      <c r="P92" s="62"/>
      <c r="R92" s="16" t="str">
        <f t="shared" si="6"/>
        <v/>
      </c>
      <c r="S92" s="16" t="str">
        <f t="shared" ref="S92:S155" si="7">TRIM(C92)</f>
        <v/>
      </c>
      <c r="T92" s="16" t="str">
        <f t="shared" ref="T92:T155" si="8">TRIM(D92)</f>
        <v/>
      </c>
    </row>
    <row r="93" spans="2:20" ht="20.25" customHeight="1" x14ac:dyDescent="0.2">
      <c r="B93" s="54">
        <v>75</v>
      </c>
      <c r="C93" s="59"/>
      <c r="D93" s="59"/>
      <c r="E93" s="168"/>
      <c r="F93" s="204"/>
      <c r="G93" s="199" t="str">
        <f>IF(AND(C93&lt;&gt;"",D93&lt;&gt;"",E93&lt;&gt;"",F93&lt;&gt;""),Grunddaten!$G$4,"")</f>
        <v/>
      </c>
      <c r="H93" s="123"/>
      <c r="I93" s="161"/>
      <c r="J93" s="161"/>
      <c r="K93" s="161"/>
      <c r="L93" s="201"/>
      <c r="M93" s="143"/>
      <c r="N93" s="60"/>
      <c r="O93" s="61"/>
      <c r="P93" s="62"/>
      <c r="R93" s="16" t="str">
        <f t="shared" si="6"/>
        <v/>
      </c>
      <c r="S93" s="16" t="str">
        <f t="shared" si="7"/>
        <v/>
      </c>
      <c r="T93" s="16" t="str">
        <f t="shared" si="8"/>
        <v/>
      </c>
    </row>
    <row r="94" spans="2:20" ht="20.25" customHeight="1" x14ac:dyDescent="0.2">
      <c r="B94" s="54">
        <v>76</v>
      </c>
      <c r="C94" s="59"/>
      <c r="D94" s="59"/>
      <c r="E94" s="168"/>
      <c r="F94" s="204"/>
      <c r="G94" s="199" t="str">
        <f>IF(AND(C94&lt;&gt;"",D94&lt;&gt;"",E94&lt;&gt;"",F94&lt;&gt;""),Grunddaten!$G$4,"")</f>
        <v/>
      </c>
      <c r="H94" s="123"/>
      <c r="I94" s="161"/>
      <c r="J94" s="161"/>
      <c r="K94" s="161"/>
      <c r="L94" s="201"/>
      <c r="M94" s="143"/>
      <c r="N94" s="60"/>
      <c r="O94" s="61"/>
      <c r="P94" s="62"/>
      <c r="R94" s="16" t="str">
        <f t="shared" si="6"/>
        <v/>
      </c>
      <c r="S94" s="16" t="str">
        <f t="shared" si="7"/>
        <v/>
      </c>
      <c r="T94" s="16" t="str">
        <f t="shared" si="8"/>
        <v/>
      </c>
    </row>
    <row r="95" spans="2:20" ht="20.25" customHeight="1" x14ac:dyDescent="0.2">
      <c r="B95" s="54">
        <v>77</v>
      </c>
      <c r="C95" s="59"/>
      <c r="D95" s="59"/>
      <c r="E95" s="168"/>
      <c r="F95" s="204"/>
      <c r="G95" s="199" t="str">
        <f>IF(AND(C95&lt;&gt;"",D95&lt;&gt;"",E95&lt;&gt;"",F95&lt;&gt;""),Grunddaten!$G$4,"")</f>
        <v/>
      </c>
      <c r="H95" s="123"/>
      <c r="I95" s="161"/>
      <c r="J95" s="161"/>
      <c r="K95" s="161"/>
      <c r="L95" s="201"/>
      <c r="M95" s="143"/>
      <c r="N95" s="60"/>
      <c r="O95" s="61"/>
      <c r="P95" s="62"/>
      <c r="R95" s="16" t="str">
        <f t="shared" si="6"/>
        <v/>
      </c>
      <c r="S95" s="16" t="str">
        <f t="shared" si="7"/>
        <v/>
      </c>
      <c r="T95" s="16" t="str">
        <f t="shared" si="8"/>
        <v/>
      </c>
    </row>
    <row r="96" spans="2:20" ht="20.25" customHeight="1" x14ac:dyDescent="0.2">
      <c r="B96" s="54">
        <v>78</v>
      </c>
      <c r="C96" s="59"/>
      <c r="D96" s="59"/>
      <c r="E96" s="168"/>
      <c r="F96" s="204"/>
      <c r="G96" s="199" t="str">
        <f>IF(AND(C96&lt;&gt;"",D96&lt;&gt;"",E96&lt;&gt;"",F96&lt;&gt;""),Grunddaten!$G$4,"")</f>
        <v/>
      </c>
      <c r="H96" s="123"/>
      <c r="I96" s="161"/>
      <c r="J96" s="161"/>
      <c r="K96" s="161"/>
      <c r="L96" s="201"/>
      <c r="M96" s="143"/>
      <c r="N96" s="60"/>
      <c r="O96" s="61"/>
      <c r="P96" s="62"/>
      <c r="R96" s="16" t="str">
        <f t="shared" si="6"/>
        <v/>
      </c>
      <c r="S96" s="16" t="str">
        <f t="shared" si="7"/>
        <v/>
      </c>
      <c r="T96" s="16" t="str">
        <f t="shared" si="8"/>
        <v/>
      </c>
    </row>
    <row r="97" spans="2:20" ht="20.25" customHeight="1" x14ac:dyDescent="0.2">
      <c r="B97" s="54">
        <v>79</v>
      </c>
      <c r="C97" s="59"/>
      <c r="D97" s="59"/>
      <c r="E97" s="168"/>
      <c r="F97" s="204"/>
      <c r="G97" s="199" t="str">
        <f>IF(AND(C97&lt;&gt;"",D97&lt;&gt;"",E97&lt;&gt;"",F97&lt;&gt;""),Grunddaten!$G$4,"")</f>
        <v/>
      </c>
      <c r="H97" s="123"/>
      <c r="I97" s="161"/>
      <c r="J97" s="161"/>
      <c r="K97" s="161"/>
      <c r="L97" s="201"/>
      <c r="M97" s="143"/>
      <c r="N97" s="60"/>
      <c r="O97" s="61"/>
      <c r="P97" s="62"/>
      <c r="R97" s="16" t="str">
        <f t="shared" si="6"/>
        <v/>
      </c>
      <c r="S97" s="16" t="str">
        <f t="shared" si="7"/>
        <v/>
      </c>
      <c r="T97" s="16" t="str">
        <f t="shared" si="8"/>
        <v/>
      </c>
    </row>
    <row r="98" spans="2:20" ht="20.25" customHeight="1" x14ac:dyDescent="0.2">
      <c r="B98" s="54">
        <v>80</v>
      </c>
      <c r="C98" s="59"/>
      <c r="D98" s="59"/>
      <c r="E98" s="168"/>
      <c r="F98" s="204"/>
      <c r="G98" s="199" t="str">
        <f>IF(AND(C98&lt;&gt;"",D98&lt;&gt;"",E98&lt;&gt;"",F98&lt;&gt;""),Grunddaten!$G$4,"")</f>
        <v/>
      </c>
      <c r="H98" s="123"/>
      <c r="I98" s="161"/>
      <c r="J98" s="161"/>
      <c r="K98" s="161"/>
      <c r="L98" s="201"/>
      <c r="M98" s="143"/>
      <c r="N98" s="60"/>
      <c r="O98" s="61"/>
      <c r="P98" s="62"/>
      <c r="R98" s="16" t="str">
        <f t="shared" si="6"/>
        <v/>
      </c>
      <c r="S98" s="16" t="str">
        <f t="shared" si="7"/>
        <v/>
      </c>
      <c r="T98" s="16" t="str">
        <f t="shared" si="8"/>
        <v/>
      </c>
    </row>
    <row r="99" spans="2:20" ht="20.25" customHeight="1" x14ac:dyDescent="0.2">
      <c r="B99" s="54">
        <v>81</v>
      </c>
      <c r="C99" s="59"/>
      <c r="D99" s="59"/>
      <c r="E99" s="168"/>
      <c r="F99" s="204"/>
      <c r="G99" s="199" t="str">
        <f>IF(AND(C99&lt;&gt;"",D99&lt;&gt;"",E99&lt;&gt;"",F99&lt;&gt;""),Grunddaten!$G$4,"")</f>
        <v/>
      </c>
      <c r="H99" s="123"/>
      <c r="I99" s="161"/>
      <c r="J99" s="161"/>
      <c r="K99" s="161"/>
      <c r="L99" s="201"/>
      <c r="M99" s="143"/>
      <c r="N99" s="60"/>
      <c r="O99" s="61"/>
      <c r="P99" s="62"/>
      <c r="R99" s="16" t="str">
        <f t="shared" si="6"/>
        <v/>
      </c>
      <c r="S99" s="16" t="str">
        <f t="shared" si="7"/>
        <v/>
      </c>
      <c r="T99" s="16" t="str">
        <f t="shared" si="8"/>
        <v/>
      </c>
    </row>
    <row r="100" spans="2:20" ht="20.25" customHeight="1" x14ac:dyDescent="0.2">
      <c r="B100" s="54">
        <v>82</v>
      </c>
      <c r="C100" s="59"/>
      <c r="D100" s="59"/>
      <c r="E100" s="168"/>
      <c r="F100" s="204"/>
      <c r="G100" s="199" t="str">
        <f>IF(AND(C100&lt;&gt;"",D100&lt;&gt;"",E100&lt;&gt;"",F100&lt;&gt;""),Grunddaten!$G$4,"")</f>
        <v/>
      </c>
      <c r="H100" s="123"/>
      <c r="I100" s="161"/>
      <c r="J100" s="161"/>
      <c r="K100" s="161"/>
      <c r="L100" s="201"/>
      <c r="M100" s="143"/>
      <c r="N100" s="60"/>
      <c r="O100" s="61"/>
      <c r="P100" s="62"/>
      <c r="R100" s="16" t="str">
        <f t="shared" si="6"/>
        <v/>
      </c>
      <c r="S100" s="16" t="str">
        <f t="shared" si="7"/>
        <v/>
      </c>
      <c r="T100" s="16" t="str">
        <f t="shared" si="8"/>
        <v/>
      </c>
    </row>
    <row r="101" spans="2:20" ht="20.25" customHeight="1" x14ac:dyDescent="0.2">
      <c r="B101" s="54">
        <v>83</v>
      </c>
      <c r="C101" s="59"/>
      <c r="D101" s="59"/>
      <c r="E101" s="168"/>
      <c r="F101" s="204"/>
      <c r="G101" s="199" t="str">
        <f>IF(AND(C101&lt;&gt;"",D101&lt;&gt;"",E101&lt;&gt;"",F101&lt;&gt;""),Grunddaten!$G$4,"")</f>
        <v/>
      </c>
      <c r="H101" s="123"/>
      <c r="I101" s="161"/>
      <c r="J101" s="161"/>
      <c r="K101" s="161"/>
      <c r="L101" s="201"/>
      <c r="M101" s="143"/>
      <c r="N101" s="60"/>
      <c r="O101" s="61"/>
      <c r="P101" s="62"/>
      <c r="R101" s="16" t="str">
        <f t="shared" si="6"/>
        <v/>
      </c>
      <c r="S101" s="16" t="str">
        <f t="shared" si="7"/>
        <v/>
      </c>
      <c r="T101" s="16" t="str">
        <f t="shared" si="8"/>
        <v/>
      </c>
    </row>
    <row r="102" spans="2:20" ht="20.25" customHeight="1" x14ac:dyDescent="0.2">
      <c r="B102" s="54">
        <v>84</v>
      </c>
      <c r="C102" s="59"/>
      <c r="D102" s="59"/>
      <c r="E102" s="168"/>
      <c r="F102" s="204"/>
      <c r="G102" s="199" t="str">
        <f>IF(AND(C102&lt;&gt;"",D102&lt;&gt;"",E102&lt;&gt;"",F102&lt;&gt;""),Grunddaten!$G$4,"")</f>
        <v/>
      </c>
      <c r="H102" s="123"/>
      <c r="I102" s="161"/>
      <c r="J102" s="161"/>
      <c r="K102" s="161"/>
      <c r="L102" s="201"/>
      <c r="M102" s="143"/>
      <c r="N102" s="60"/>
      <c r="O102" s="61"/>
      <c r="P102" s="62"/>
      <c r="R102" s="16" t="str">
        <f t="shared" si="6"/>
        <v/>
      </c>
      <c r="S102" s="16" t="str">
        <f t="shared" si="7"/>
        <v/>
      </c>
      <c r="T102" s="16" t="str">
        <f t="shared" si="8"/>
        <v/>
      </c>
    </row>
    <row r="103" spans="2:20" ht="20.25" customHeight="1" x14ac:dyDescent="0.2">
      <c r="B103" s="54">
        <v>85</v>
      </c>
      <c r="C103" s="59"/>
      <c r="D103" s="59"/>
      <c r="E103" s="168"/>
      <c r="F103" s="204"/>
      <c r="G103" s="199" t="str">
        <f>IF(AND(C103&lt;&gt;"",D103&lt;&gt;"",E103&lt;&gt;"",F103&lt;&gt;""),Grunddaten!$G$4,"")</f>
        <v/>
      </c>
      <c r="H103" s="123"/>
      <c r="I103" s="161"/>
      <c r="J103" s="161"/>
      <c r="K103" s="161"/>
      <c r="L103" s="201"/>
      <c r="M103" s="143"/>
      <c r="N103" s="60"/>
      <c r="O103" s="61"/>
      <c r="P103" s="62"/>
      <c r="R103" s="16" t="str">
        <f t="shared" si="6"/>
        <v/>
      </c>
      <c r="S103" s="16" t="str">
        <f t="shared" si="7"/>
        <v/>
      </c>
      <c r="T103" s="16" t="str">
        <f t="shared" si="8"/>
        <v/>
      </c>
    </row>
    <row r="104" spans="2:20" ht="20.25" customHeight="1" x14ac:dyDescent="0.2">
      <c r="B104" s="54">
        <v>86</v>
      </c>
      <c r="C104" s="59"/>
      <c r="D104" s="59"/>
      <c r="E104" s="168"/>
      <c r="F104" s="204"/>
      <c r="G104" s="199" t="str">
        <f>IF(AND(C104&lt;&gt;"",D104&lt;&gt;"",E104&lt;&gt;"",F104&lt;&gt;""),Grunddaten!$G$4,"")</f>
        <v/>
      </c>
      <c r="H104" s="123"/>
      <c r="I104" s="161"/>
      <c r="J104" s="161"/>
      <c r="K104" s="161"/>
      <c r="L104" s="201"/>
      <c r="M104" s="143"/>
      <c r="N104" s="60"/>
      <c r="O104" s="61"/>
      <c r="P104" s="62"/>
      <c r="R104" s="16" t="str">
        <f t="shared" si="6"/>
        <v/>
      </c>
      <c r="S104" s="16" t="str">
        <f t="shared" si="7"/>
        <v/>
      </c>
      <c r="T104" s="16" t="str">
        <f t="shared" si="8"/>
        <v/>
      </c>
    </row>
    <row r="105" spans="2:20" ht="20.25" customHeight="1" x14ac:dyDescent="0.2">
      <c r="B105" s="54">
        <v>87</v>
      </c>
      <c r="C105" s="59"/>
      <c r="D105" s="59"/>
      <c r="E105" s="168"/>
      <c r="F105" s="204"/>
      <c r="G105" s="199" t="str">
        <f>IF(AND(C105&lt;&gt;"",D105&lt;&gt;"",E105&lt;&gt;"",F105&lt;&gt;""),Grunddaten!$G$4,"")</f>
        <v/>
      </c>
      <c r="H105" s="123"/>
      <c r="I105" s="161"/>
      <c r="J105" s="161"/>
      <c r="K105" s="161"/>
      <c r="L105" s="201"/>
      <c r="M105" s="143"/>
      <c r="N105" s="60"/>
      <c r="O105" s="61"/>
      <c r="P105" s="62"/>
      <c r="R105" s="16" t="str">
        <f t="shared" si="6"/>
        <v/>
      </c>
      <c r="S105" s="16" t="str">
        <f t="shared" si="7"/>
        <v/>
      </c>
      <c r="T105" s="16" t="str">
        <f t="shared" si="8"/>
        <v/>
      </c>
    </row>
    <row r="106" spans="2:20" ht="20.25" customHeight="1" x14ac:dyDescent="0.2">
      <c r="B106" s="130">
        <v>88</v>
      </c>
      <c r="C106" s="59"/>
      <c r="D106" s="59"/>
      <c r="E106" s="168"/>
      <c r="F106" s="204"/>
      <c r="G106" s="199" t="str">
        <f>IF(AND(C106&lt;&gt;"",D106&lt;&gt;"",E106&lt;&gt;"",F106&lt;&gt;""),Grunddaten!$G$4,"")</f>
        <v/>
      </c>
      <c r="H106" s="123"/>
      <c r="I106" s="161"/>
      <c r="J106" s="161"/>
      <c r="K106" s="161"/>
      <c r="L106" s="201"/>
      <c r="M106" s="143"/>
      <c r="N106" s="60"/>
      <c r="O106" s="61"/>
      <c r="P106" s="62"/>
      <c r="R106" s="16" t="str">
        <f t="shared" si="6"/>
        <v/>
      </c>
      <c r="S106" s="16" t="str">
        <f t="shared" si="7"/>
        <v/>
      </c>
      <c r="T106" s="16" t="str">
        <f t="shared" si="8"/>
        <v/>
      </c>
    </row>
    <row r="107" spans="2:20" ht="20.25" customHeight="1" x14ac:dyDescent="0.2">
      <c r="B107" s="130">
        <v>89</v>
      </c>
      <c r="C107" s="59"/>
      <c r="D107" s="59"/>
      <c r="E107" s="168"/>
      <c r="F107" s="204"/>
      <c r="G107" s="199" t="str">
        <f>IF(AND(C107&lt;&gt;"",D107&lt;&gt;"",E107&lt;&gt;"",F107&lt;&gt;""),Grunddaten!$G$4,"")</f>
        <v/>
      </c>
      <c r="H107" s="123"/>
      <c r="I107" s="161"/>
      <c r="J107" s="161"/>
      <c r="K107" s="161"/>
      <c r="L107" s="201"/>
      <c r="M107" s="143"/>
      <c r="N107" s="60"/>
      <c r="O107" s="61"/>
      <c r="P107" s="62"/>
      <c r="R107" s="16" t="str">
        <f t="shared" si="6"/>
        <v/>
      </c>
      <c r="S107" s="16" t="str">
        <f t="shared" si="7"/>
        <v/>
      </c>
      <c r="T107" s="16" t="str">
        <f t="shared" si="8"/>
        <v/>
      </c>
    </row>
    <row r="108" spans="2:20" ht="20.25" customHeight="1" x14ac:dyDescent="0.2">
      <c r="B108" s="130">
        <v>90</v>
      </c>
      <c r="C108" s="59"/>
      <c r="D108" s="59"/>
      <c r="E108" s="168"/>
      <c r="F108" s="204"/>
      <c r="G108" s="199" t="str">
        <f>IF(AND(C108&lt;&gt;"",D108&lt;&gt;"",E108&lt;&gt;"",F108&lt;&gt;""),Grunddaten!$G$4,"")</f>
        <v/>
      </c>
      <c r="H108" s="123"/>
      <c r="I108" s="161"/>
      <c r="J108" s="161"/>
      <c r="K108" s="161"/>
      <c r="L108" s="201"/>
      <c r="M108" s="143"/>
      <c r="N108" s="60"/>
      <c r="O108" s="61"/>
      <c r="P108" s="62"/>
      <c r="R108" s="16" t="str">
        <f t="shared" si="6"/>
        <v/>
      </c>
      <c r="S108" s="16" t="str">
        <f t="shared" si="7"/>
        <v/>
      </c>
      <c r="T108" s="16" t="str">
        <f t="shared" si="8"/>
        <v/>
      </c>
    </row>
    <row r="109" spans="2:20" ht="20.25" customHeight="1" x14ac:dyDescent="0.2">
      <c r="B109" s="130">
        <v>91</v>
      </c>
      <c r="C109" s="59"/>
      <c r="D109" s="59"/>
      <c r="E109" s="168"/>
      <c r="F109" s="204"/>
      <c r="G109" s="199" t="str">
        <f>IF(AND(C109&lt;&gt;"",D109&lt;&gt;"",E109&lt;&gt;"",F109&lt;&gt;""),Grunddaten!$G$4,"")</f>
        <v/>
      </c>
      <c r="H109" s="123"/>
      <c r="I109" s="161"/>
      <c r="J109" s="161"/>
      <c r="K109" s="161"/>
      <c r="L109" s="201"/>
      <c r="M109" s="143"/>
      <c r="N109" s="60"/>
      <c r="O109" s="61"/>
      <c r="P109" s="62"/>
      <c r="R109" s="16" t="str">
        <f t="shared" si="6"/>
        <v/>
      </c>
      <c r="S109" s="16" t="str">
        <f t="shared" si="7"/>
        <v/>
      </c>
      <c r="T109" s="16" t="str">
        <f t="shared" si="8"/>
        <v/>
      </c>
    </row>
    <row r="110" spans="2:20" ht="20.25" customHeight="1" x14ac:dyDescent="0.2">
      <c r="B110" s="130">
        <v>92</v>
      </c>
      <c r="C110" s="59"/>
      <c r="D110" s="59"/>
      <c r="E110" s="168"/>
      <c r="F110" s="204"/>
      <c r="G110" s="199" t="str">
        <f>IF(AND(C110&lt;&gt;"",D110&lt;&gt;"",E110&lt;&gt;"",F110&lt;&gt;""),Grunddaten!$G$4,"")</f>
        <v/>
      </c>
      <c r="H110" s="123"/>
      <c r="I110" s="161"/>
      <c r="J110" s="161"/>
      <c r="K110" s="161"/>
      <c r="L110" s="201"/>
      <c r="M110" s="143"/>
      <c r="N110" s="60"/>
      <c r="O110" s="61"/>
      <c r="P110" s="62"/>
      <c r="R110" s="16" t="str">
        <f t="shared" si="6"/>
        <v/>
      </c>
      <c r="S110" s="16" t="str">
        <f t="shared" si="7"/>
        <v/>
      </c>
      <c r="T110" s="16" t="str">
        <f t="shared" si="8"/>
        <v/>
      </c>
    </row>
    <row r="111" spans="2:20" ht="20.25" customHeight="1" x14ac:dyDescent="0.2">
      <c r="B111" s="130">
        <v>93</v>
      </c>
      <c r="C111" s="59"/>
      <c r="D111" s="59"/>
      <c r="E111" s="168"/>
      <c r="F111" s="204"/>
      <c r="G111" s="199" t="str">
        <f>IF(AND(C111&lt;&gt;"",D111&lt;&gt;"",E111&lt;&gt;"",F111&lt;&gt;""),Grunddaten!$G$4,"")</f>
        <v/>
      </c>
      <c r="H111" s="123"/>
      <c r="I111" s="161"/>
      <c r="J111" s="161"/>
      <c r="K111" s="161"/>
      <c r="L111" s="201"/>
      <c r="M111" s="143"/>
      <c r="N111" s="60"/>
      <c r="O111" s="61"/>
      <c r="P111" s="62"/>
      <c r="R111" s="16" t="str">
        <f t="shared" si="6"/>
        <v/>
      </c>
      <c r="S111" s="16" t="str">
        <f t="shared" si="7"/>
        <v/>
      </c>
      <c r="T111" s="16" t="str">
        <f t="shared" si="8"/>
        <v/>
      </c>
    </row>
    <row r="112" spans="2:20" ht="20.25" customHeight="1" x14ac:dyDescent="0.2">
      <c r="B112" s="130">
        <v>94</v>
      </c>
      <c r="C112" s="59"/>
      <c r="D112" s="59"/>
      <c r="E112" s="168"/>
      <c r="F112" s="204"/>
      <c r="G112" s="199" t="str">
        <f>IF(AND(C112&lt;&gt;"",D112&lt;&gt;"",E112&lt;&gt;"",F112&lt;&gt;""),Grunddaten!$G$4,"")</f>
        <v/>
      </c>
      <c r="H112" s="123"/>
      <c r="I112" s="161"/>
      <c r="J112" s="161"/>
      <c r="K112" s="161"/>
      <c r="L112" s="201"/>
      <c r="M112" s="143"/>
      <c r="N112" s="60"/>
      <c r="O112" s="61"/>
      <c r="P112" s="62"/>
      <c r="R112" s="16" t="str">
        <f t="shared" si="6"/>
        <v/>
      </c>
      <c r="S112" s="16" t="str">
        <f t="shared" si="7"/>
        <v/>
      </c>
      <c r="T112" s="16" t="str">
        <f t="shared" si="8"/>
        <v/>
      </c>
    </row>
    <row r="113" spans="2:20" ht="20.25" customHeight="1" x14ac:dyDescent="0.2">
      <c r="B113" s="130">
        <v>95</v>
      </c>
      <c r="C113" s="59"/>
      <c r="D113" s="59"/>
      <c r="E113" s="168"/>
      <c r="F113" s="204"/>
      <c r="G113" s="199" t="str">
        <f>IF(AND(C113&lt;&gt;"",D113&lt;&gt;"",E113&lt;&gt;"",F113&lt;&gt;""),Grunddaten!$G$4,"")</f>
        <v/>
      </c>
      <c r="H113" s="123"/>
      <c r="I113" s="161"/>
      <c r="J113" s="161"/>
      <c r="K113" s="161"/>
      <c r="L113" s="201"/>
      <c r="M113" s="143"/>
      <c r="N113" s="60"/>
      <c r="O113" s="61"/>
      <c r="P113" s="62"/>
      <c r="R113" s="16" t="str">
        <f t="shared" si="6"/>
        <v/>
      </c>
      <c r="S113" s="16" t="str">
        <f t="shared" si="7"/>
        <v/>
      </c>
      <c r="T113" s="16" t="str">
        <f t="shared" si="8"/>
        <v/>
      </c>
    </row>
    <row r="114" spans="2:20" ht="20.25" customHeight="1" x14ac:dyDescent="0.2">
      <c r="B114" s="130">
        <v>96</v>
      </c>
      <c r="C114" s="59"/>
      <c r="D114" s="59"/>
      <c r="E114" s="168"/>
      <c r="F114" s="204"/>
      <c r="G114" s="199" t="str">
        <f>IF(AND(C114&lt;&gt;"",D114&lt;&gt;"",E114&lt;&gt;"",F114&lt;&gt;""),Grunddaten!$G$4,"")</f>
        <v/>
      </c>
      <c r="H114" s="123"/>
      <c r="I114" s="161"/>
      <c r="J114" s="161"/>
      <c r="K114" s="161"/>
      <c r="L114" s="201"/>
      <c r="M114" s="143"/>
      <c r="N114" s="60"/>
      <c r="O114" s="61"/>
      <c r="P114" s="62"/>
      <c r="R114" s="16" t="str">
        <f t="shared" si="6"/>
        <v/>
      </c>
      <c r="S114" s="16" t="str">
        <f t="shared" si="7"/>
        <v/>
      </c>
      <c r="T114" s="16" t="str">
        <f t="shared" si="8"/>
        <v/>
      </c>
    </row>
    <row r="115" spans="2:20" ht="20.25" customHeight="1" x14ac:dyDescent="0.2">
      <c r="B115" s="130">
        <v>97</v>
      </c>
      <c r="C115" s="59"/>
      <c r="D115" s="59"/>
      <c r="E115" s="168"/>
      <c r="F115" s="204"/>
      <c r="G115" s="199" t="str">
        <f>IF(AND(C115&lt;&gt;"",D115&lt;&gt;"",E115&lt;&gt;"",F115&lt;&gt;""),Grunddaten!$G$4,"")</f>
        <v/>
      </c>
      <c r="H115" s="123"/>
      <c r="I115" s="161"/>
      <c r="J115" s="161"/>
      <c r="K115" s="161"/>
      <c r="L115" s="201"/>
      <c r="M115" s="143"/>
      <c r="N115" s="60"/>
      <c r="O115" s="61"/>
      <c r="P115" s="62"/>
      <c r="R115" s="16" t="str">
        <f t="shared" si="6"/>
        <v/>
      </c>
      <c r="S115" s="16" t="str">
        <f t="shared" si="7"/>
        <v/>
      </c>
      <c r="T115" s="16" t="str">
        <f t="shared" si="8"/>
        <v/>
      </c>
    </row>
    <row r="116" spans="2:20" ht="20.25" customHeight="1" x14ac:dyDescent="0.2">
      <c r="B116" s="130">
        <v>98</v>
      </c>
      <c r="C116" s="59"/>
      <c r="D116" s="59"/>
      <c r="E116" s="168"/>
      <c r="F116" s="204"/>
      <c r="G116" s="199" t="str">
        <f>IF(AND(C116&lt;&gt;"",D116&lt;&gt;"",E116&lt;&gt;"",F116&lt;&gt;""),Grunddaten!$G$4,"")</f>
        <v/>
      </c>
      <c r="H116" s="123"/>
      <c r="I116" s="161"/>
      <c r="J116" s="161"/>
      <c r="K116" s="161"/>
      <c r="L116" s="201"/>
      <c r="M116" s="143"/>
      <c r="N116" s="60"/>
      <c r="O116" s="61"/>
      <c r="P116" s="62"/>
      <c r="R116" s="16" t="str">
        <f t="shared" si="6"/>
        <v/>
      </c>
      <c r="S116" s="16" t="str">
        <f t="shared" si="7"/>
        <v/>
      </c>
      <c r="T116" s="16" t="str">
        <f t="shared" si="8"/>
        <v/>
      </c>
    </row>
    <row r="117" spans="2:20" ht="20.25" customHeight="1" x14ac:dyDescent="0.2">
      <c r="B117" s="130">
        <v>99</v>
      </c>
      <c r="C117" s="59"/>
      <c r="D117" s="59"/>
      <c r="E117" s="168"/>
      <c r="F117" s="204"/>
      <c r="G117" s="199" t="str">
        <f>IF(AND(C117&lt;&gt;"",D117&lt;&gt;"",E117&lt;&gt;"",F117&lt;&gt;""),Grunddaten!$G$4,"")</f>
        <v/>
      </c>
      <c r="H117" s="123"/>
      <c r="I117" s="161"/>
      <c r="J117" s="161"/>
      <c r="K117" s="161"/>
      <c r="L117" s="201"/>
      <c r="M117" s="143"/>
      <c r="N117" s="60"/>
      <c r="O117" s="61"/>
      <c r="P117" s="62"/>
      <c r="R117" s="16" t="str">
        <f t="shared" si="6"/>
        <v/>
      </c>
      <c r="S117" s="16" t="str">
        <f t="shared" si="7"/>
        <v/>
      </c>
      <c r="T117" s="16" t="str">
        <f t="shared" si="8"/>
        <v/>
      </c>
    </row>
    <row r="118" spans="2:20" ht="20.25" customHeight="1" x14ac:dyDescent="0.2">
      <c r="B118" s="130">
        <v>100</v>
      </c>
      <c r="C118" s="59"/>
      <c r="D118" s="59"/>
      <c r="E118" s="168"/>
      <c r="F118" s="204"/>
      <c r="G118" s="199" t="str">
        <f>IF(AND(C118&lt;&gt;"",D118&lt;&gt;"",E118&lt;&gt;"",F118&lt;&gt;""),Grunddaten!$G$4,"")</f>
        <v/>
      </c>
      <c r="H118" s="123"/>
      <c r="I118" s="161"/>
      <c r="J118" s="161"/>
      <c r="K118" s="161"/>
      <c r="L118" s="201"/>
      <c r="M118" s="143"/>
      <c r="N118" s="60"/>
      <c r="O118" s="61"/>
      <c r="P118" s="62"/>
      <c r="R118" s="16" t="str">
        <f t="shared" si="6"/>
        <v/>
      </c>
      <c r="S118" s="16" t="str">
        <f t="shared" si="7"/>
        <v/>
      </c>
      <c r="T118" s="16" t="str">
        <f t="shared" si="8"/>
        <v/>
      </c>
    </row>
    <row r="119" spans="2:20" ht="20.25" customHeight="1" x14ac:dyDescent="0.2">
      <c r="B119" s="130">
        <v>101</v>
      </c>
      <c r="C119" s="59"/>
      <c r="D119" s="59"/>
      <c r="E119" s="168"/>
      <c r="F119" s="204"/>
      <c r="G119" s="199" t="str">
        <f>IF(AND(C119&lt;&gt;"",D119&lt;&gt;"",E119&lt;&gt;"",F119&lt;&gt;""),Grunddaten!$G$4,"")</f>
        <v/>
      </c>
      <c r="H119" s="123"/>
      <c r="I119" s="161"/>
      <c r="J119" s="161"/>
      <c r="K119" s="161"/>
      <c r="L119" s="201"/>
      <c r="M119" s="143"/>
      <c r="N119" s="60"/>
      <c r="O119" s="61"/>
      <c r="P119" s="62"/>
      <c r="R119" s="16" t="str">
        <f t="shared" si="6"/>
        <v/>
      </c>
      <c r="S119" s="16" t="str">
        <f t="shared" si="7"/>
        <v/>
      </c>
      <c r="T119" s="16" t="str">
        <f t="shared" si="8"/>
        <v/>
      </c>
    </row>
    <row r="120" spans="2:20" ht="20.25" customHeight="1" x14ac:dyDescent="0.2">
      <c r="B120" s="130">
        <v>102</v>
      </c>
      <c r="C120" s="59"/>
      <c r="D120" s="59"/>
      <c r="E120" s="168"/>
      <c r="F120" s="204"/>
      <c r="G120" s="199" t="str">
        <f>IF(AND(C120&lt;&gt;"",D120&lt;&gt;"",E120&lt;&gt;"",F120&lt;&gt;""),Grunddaten!$G$4,"")</f>
        <v/>
      </c>
      <c r="H120" s="123"/>
      <c r="I120" s="161"/>
      <c r="J120" s="161"/>
      <c r="K120" s="161"/>
      <c r="L120" s="201"/>
      <c r="M120" s="143"/>
      <c r="N120" s="60"/>
      <c r="O120" s="61"/>
      <c r="P120" s="62"/>
      <c r="R120" s="16" t="str">
        <f t="shared" si="6"/>
        <v/>
      </c>
      <c r="S120" s="16" t="str">
        <f t="shared" si="7"/>
        <v/>
      </c>
      <c r="T120" s="16" t="str">
        <f t="shared" si="8"/>
        <v/>
      </c>
    </row>
    <row r="121" spans="2:20" ht="20.25" customHeight="1" x14ac:dyDescent="0.2">
      <c r="B121" s="130">
        <v>103</v>
      </c>
      <c r="C121" s="59"/>
      <c r="D121" s="59"/>
      <c r="E121" s="168"/>
      <c r="F121" s="204"/>
      <c r="G121" s="199" t="str">
        <f>IF(AND(C121&lt;&gt;"",D121&lt;&gt;"",E121&lt;&gt;"",F121&lt;&gt;""),Grunddaten!$G$4,"")</f>
        <v/>
      </c>
      <c r="H121" s="123"/>
      <c r="I121" s="161"/>
      <c r="J121" s="161"/>
      <c r="K121" s="161"/>
      <c r="L121" s="201"/>
      <c r="M121" s="143"/>
      <c r="N121" s="60"/>
      <c r="O121" s="61"/>
      <c r="P121" s="62"/>
      <c r="R121" s="16" t="str">
        <f t="shared" si="6"/>
        <v/>
      </c>
      <c r="S121" s="16" t="str">
        <f t="shared" si="7"/>
        <v/>
      </c>
      <c r="T121" s="16" t="str">
        <f t="shared" si="8"/>
        <v/>
      </c>
    </row>
    <row r="122" spans="2:20" ht="20.25" customHeight="1" x14ac:dyDescent="0.2">
      <c r="B122" s="130">
        <v>104</v>
      </c>
      <c r="C122" s="59"/>
      <c r="D122" s="59"/>
      <c r="E122" s="168"/>
      <c r="F122" s="204"/>
      <c r="G122" s="199" t="str">
        <f>IF(AND(C122&lt;&gt;"",D122&lt;&gt;"",E122&lt;&gt;"",F122&lt;&gt;""),Grunddaten!$G$4,"")</f>
        <v/>
      </c>
      <c r="H122" s="123"/>
      <c r="I122" s="161"/>
      <c r="J122" s="161"/>
      <c r="K122" s="161"/>
      <c r="L122" s="201"/>
      <c r="M122" s="143"/>
      <c r="N122" s="60"/>
      <c r="O122" s="61"/>
      <c r="P122" s="62"/>
      <c r="R122" s="16" t="str">
        <f t="shared" si="6"/>
        <v/>
      </c>
      <c r="S122" s="16" t="str">
        <f t="shared" si="7"/>
        <v/>
      </c>
      <c r="T122" s="16" t="str">
        <f t="shared" si="8"/>
        <v/>
      </c>
    </row>
    <row r="123" spans="2:20" ht="20.25" customHeight="1" x14ac:dyDescent="0.2">
      <c r="B123" s="130">
        <v>105</v>
      </c>
      <c r="C123" s="59"/>
      <c r="D123" s="59"/>
      <c r="E123" s="168"/>
      <c r="F123" s="204"/>
      <c r="G123" s="199" t="str">
        <f>IF(AND(C123&lt;&gt;"",D123&lt;&gt;"",E123&lt;&gt;"",F123&lt;&gt;""),Grunddaten!$G$4,"")</f>
        <v/>
      </c>
      <c r="H123" s="123"/>
      <c r="I123" s="161"/>
      <c r="J123" s="161"/>
      <c r="K123" s="161"/>
      <c r="L123" s="201"/>
      <c r="M123" s="143"/>
      <c r="N123" s="60"/>
      <c r="O123" s="61"/>
      <c r="P123" s="62"/>
      <c r="R123" s="16" t="str">
        <f t="shared" si="6"/>
        <v/>
      </c>
      <c r="S123" s="16" t="str">
        <f t="shared" si="7"/>
        <v/>
      </c>
      <c r="T123" s="16" t="str">
        <f t="shared" si="8"/>
        <v/>
      </c>
    </row>
    <row r="124" spans="2:20" ht="20.25" customHeight="1" x14ac:dyDescent="0.2">
      <c r="B124" s="130">
        <v>106</v>
      </c>
      <c r="C124" s="59"/>
      <c r="D124" s="59"/>
      <c r="E124" s="168"/>
      <c r="F124" s="204"/>
      <c r="G124" s="199" t="str">
        <f>IF(AND(C124&lt;&gt;"",D124&lt;&gt;"",E124&lt;&gt;"",F124&lt;&gt;""),Grunddaten!$G$4,"")</f>
        <v/>
      </c>
      <c r="H124" s="123"/>
      <c r="I124" s="161"/>
      <c r="J124" s="161"/>
      <c r="K124" s="161"/>
      <c r="L124" s="201"/>
      <c r="M124" s="143"/>
      <c r="N124" s="60"/>
      <c r="O124" s="61"/>
      <c r="P124" s="62"/>
      <c r="R124" s="16" t="str">
        <f t="shared" si="6"/>
        <v/>
      </c>
      <c r="S124" s="16" t="str">
        <f t="shared" si="7"/>
        <v/>
      </c>
      <c r="T124" s="16" t="str">
        <f t="shared" si="8"/>
        <v/>
      </c>
    </row>
    <row r="125" spans="2:20" ht="20.25" customHeight="1" x14ac:dyDescent="0.2">
      <c r="B125" s="130">
        <v>107</v>
      </c>
      <c r="C125" s="59"/>
      <c r="D125" s="59"/>
      <c r="E125" s="168"/>
      <c r="F125" s="204"/>
      <c r="G125" s="199" t="str">
        <f>IF(AND(C125&lt;&gt;"",D125&lt;&gt;"",E125&lt;&gt;"",F125&lt;&gt;""),Grunddaten!$G$4,"")</f>
        <v/>
      </c>
      <c r="H125" s="123"/>
      <c r="I125" s="161"/>
      <c r="J125" s="161"/>
      <c r="K125" s="161"/>
      <c r="L125" s="201"/>
      <c r="M125" s="143"/>
      <c r="N125" s="60"/>
      <c r="O125" s="61"/>
      <c r="P125" s="62"/>
      <c r="R125" s="16" t="str">
        <f t="shared" si="6"/>
        <v/>
      </c>
      <c r="S125" s="16" t="str">
        <f t="shared" si="7"/>
        <v/>
      </c>
      <c r="T125" s="16" t="str">
        <f t="shared" si="8"/>
        <v/>
      </c>
    </row>
    <row r="126" spans="2:20" ht="20.25" customHeight="1" x14ac:dyDescent="0.2">
      <c r="B126" s="130">
        <v>108</v>
      </c>
      <c r="C126" s="59"/>
      <c r="D126" s="59"/>
      <c r="E126" s="168"/>
      <c r="F126" s="204"/>
      <c r="G126" s="199" t="str">
        <f>IF(AND(C126&lt;&gt;"",D126&lt;&gt;"",E126&lt;&gt;"",F126&lt;&gt;""),Grunddaten!$G$4,"")</f>
        <v/>
      </c>
      <c r="H126" s="123"/>
      <c r="I126" s="161"/>
      <c r="J126" s="161"/>
      <c r="K126" s="161"/>
      <c r="L126" s="201"/>
      <c r="M126" s="143"/>
      <c r="N126" s="60"/>
      <c r="O126" s="61"/>
      <c r="P126" s="62"/>
      <c r="R126" s="16" t="str">
        <f t="shared" si="6"/>
        <v/>
      </c>
      <c r="S126" s="16" t="str">
        <f t="shared" si="7"/>
        <v/>
      </c>
      <c r="T126" s="16" t="str">
        <f t="shared" si="8"/>
        <v/>
      </c>
    </row>
    <row r="127" spans="2:20" ht="20.25" customHeight="1" x14ac:dyDescent="0.2">
      <c r="B127" s="130">
        <v>109</v>
      </c>
      <c r="C127" s="59"/>
      <c r="D127" s="59"/>
      <c r="E127" s="168"/>
      <c r="F127" s="204"/>
      <c r="G127" s="199" t="str">
        <f>IF(AND(C127&lt;&gt;"",D127&lt;&gt;"",E127&lt;&gt;"",F127&lt;&gt;""),Grunddaten!$G$4,"")</f>
        <v/>
      </c>
      <c r="H127" s="123"/>
      <c r="I127" s="161"/>
      <c r="J127" s="161"/>
      <c r="K127" s="161"/>
      <c r="L127" s="201"/>
      <c r="M127" s="143"/>
      <c r="N127" s="60"/>
      <c r="O127" s="61"/>
      <c r="P127" s="62"/>
      <c r="R127" s="16" t="str">
        <f t="shared" si="6"/>
        <v/>
      </c>
      <c r="S127" s="16" t="str">
        <f t="shared" si="7"/>
        <v/>
      </c>
      <c r="T127" s="16" t="str">
        <f t="shared" si="8"/>
        <v/>
      </c>
    </row>
    <row r="128" spans="2:20" ht="20.25" customHeight="1" x14ac:dyDescent="0.2">
      <c r="B128" s="130">
        <v>110</v>
      </c>
      <c r="C128" s="59"/>
      <c r="D128" s="59"/>
      <c r="E128" s="168"/>
      <c r="F128" s="204"/>
      <c r="G128" s="199" t="str">
        <f>IF(AND(C128&lt;&gt;"",D128&lt;&gt;"",E128&lt;&gt;"",F128&lt;&gt;""),Grunddaten!$G$4,"")</f>
        <v/>
      </c>
      <c r="H128" s="123"/>
      <c r="I128" s="161"/>
      <c r="J128" s="161"/>
      <c r="K128" s="161"/>
      <c r="L128" s="201"/>
      <c r="M128" s="143"/>
      <c r="N128" s="60"/>
      <c r="O128" s="61"/>
      <c r="P128" s="62"/>
      <c r="R128" s="16" t="str">
        <f t="shared" si="6"/>
        <v/>
      </c>
      <c r="S128" s="16" t="str">
        <f t="shared" si="7"/>
        <v/>
      </c>
      <c r="T128" s="16" t="str">
        <f t="shared" si="8"/>
        <v/>
      </c>
    </row>
    <row r="129" spans="2:20" ht="20.25" customHeight="1" x14ac:dyDescent="0.2">
      <c r="B129" s="130">
        <v>111</v>
      </c>
      <c r="C129" s="59"/>
      <c r="D129" s="59"/>
      <c r="E129" s="168"/>
      <c r="F129" s="204"/>
      <c r="G129" s="199" t="str">
        <f>IF(AND(C129&lt;&gt;"",D129&lt;&gt;"",E129&lt;&gt;"",F129&lt;&gt;""),Grunddaten!$G$4,"")</f>
        <v/>
      </c>
      <c r="H129" s="123"/>
      <c r="I129" s="161"/>
      <c r="J129" s="161"/>
      <c r="K129" s="161"/>
      <c r="L129" s="201"/>
      <c r="M129" s="143"/>
      <c r="N129" s="60"/>
      <c r="O129" s="61"/>
      <c r="P129" s="62"/>
      <c r="R129" s="16" t="str">
        <f t="shared" si="6"/>
        <v/>
      </c>
      <c r="S129" s="16" t="str">
        <f t="shared" si="7"/>
        <v/>
      </c>
      <c r="T129" s="16" t="str">
        <f t="shared" si="8"/>
        <v/>
      </c>
    </row>
    <row r="130" spans="2:20" ht="20.25" customHeight="1" x14ac:dyDescent="0.2">
      <c r="B130" s="130">
        <v>112</v>
      </c>
      <c r="C130" s="59"/>
      <c r="D130" s="59"/>
      <c r="E130" s="168"/>
      <c r="F130" s="204"/>
      <c r="G130" s="199" t="str">
        <f>IF(AND(C130&lt;&gt;"",D130&lt;&gt;"",E130&lt;&gt;"",F130&lt;&gt;""),Grunddaten!$G$4,"")</f>
        <v/>
      </c>
      <c r="H130" s="123"/>
      <c r="I130" s="161"/>
      <c r="J130" s="161"/>
      <c r="K130" s="161"/>
      <c r="L130" s="201"/>
      <c r="M130" s="143"/>
      <c r="N130" s="60"/>
      <c r="O130" s="61"/>
      <c r="P130" s="62"/>
      <c r="R130" s="16" t="str">
        <f t="shared" si="6"/>
        <v/>
      </c>
      <c r="S130" s="16" t="str">
        <f t="shared" si="7"/>
        <v/>
      </c>
      <c r="T130" s="16" t="str">
        <f t="shared" si="8"/>
        <v/>
      </c>
    </row>
    <row r="131" spans="2:20" ht="20.25" customHeight="1" x14ac:dyDescent="0.2">
      <c r="B131" s="130">
        <v>113</v>
      </c>
      <c r="C131" s="59"/>
      <c r="D131" s="59"/>
      <c r="E131" s="168"/>
      <c r="F131" s="204"/>
      <c r="G131" s="199" t="str">
        <f>IF(AND(C131&lt;&gt;"",D131&lt;&gt;"",E131&lt;&gt;"",F131&lt;&gt;""),Grunddaten!$G$4,"")</f>
        <v/>
      </c>
      <c r="H131" s="123"/>
      <c r="I131" s="161"/>
      <c r="J131" s="161"/>
      <c r="K131" s="161"/>
      <c r="L131" s="201"/>
      <c r="M131" s="143"/>
      <c r="N131" s="60"/>
      <c r="O131" s="61"/>
      <c r="P131" s="62"/>
      <c r="R131" s="16" t="str">
        <f t="shared" si="6"/>
        <v/>
      </c>
      <c r="S131" s="16" t="str">
        <f t="shared" si="7"/>
        <v/>
      </c>
      <c r="T131" s="16" t="str">
        <f t="shared" si="8"/>
        <v/>
      </c>
    </row>
    <row r="132" spans="2:20" ht="20.25" customHeight="1" x14ac:dyDescent="0.2">
      <c r="B132" s="130">
        <v>114</v>
      </c>
      <c r="C132" s="59"/>
      <c r="D132" s="59"/>
      <c r="E132" s="168"/>
      <c r="F132" s="204"/>
      <c r="G132" s="199" t="str">
        <f>IF(AND(C132&lt;&gt;"",D132&lt;&gt;"",E132&lt;&gt;"",F132&lt;&gt;""),Grunddaten!$G$4,"")</f>
        <v/>
      </c>
      <c r="H132" s="123"/>
      <c r="I132" s="161"/>
      <c r="J132" s="161"/>
      <c r="K132" s="161"/>
      <c r="L132" s="201"/>
      <c r="M132" s="143"/>
      <c r="N132" s="60"/>
      <c r="O132" s="61"/>
      <c r="P132" s="62"/>
      <c r="R132" s="16" t="str">
        <f t="shared" si="6"/>
        <v/>
      </c>
      <c r="S132" s="16" t="str">
        <f t="shared" si="7"/>
        <v/>
      </c>
      <c r="T132" s="16" t="str">
        <f t="shared" si="8"/>
        <v/>
      </c>
    </row>
    <row r="133" spans="2:20" ht="20.25" customHeight="1" x14ac:dyDescent="0.2">
      <c r="B133" s="130">
        <v>115</v>
      </c>
      <c r="C133" s="59"/>
      <c r="D133" s="59"/>
      <c r="E133" s="168"/>
      <c r="F133" s="204"/>
      <c r="G133" s="199" t="str">
        <f>IF(AND(C133&lt;&gt;"",D133&lt;&gt;"",E133&lt;&gt;"",F133&lt;&gt;""),Grunddaten!$G$4,"")</f>
        <v/>
      </c>
      <c r="H133" s="123"/>
      <c r="I133" s="161"/>
      <c r="J133" s="161"/>
      <c r="K133" s="161"/>
      <c r="L133" s="201"/>
      <c r="M133" s="143"/>
      <c r="N133" s="60"/>
      <c r="O133" s="61"/>
      <c r="P133" s="62"/>
      <c r="R133" s="16" t="str">
        <f t="shared" si="6"/>
        <v/>
      </c>
      <c r="S133" s="16" t="str">
        <f t="shared" si="7"/>
        <v/>
      </c>
      <c r="T133" s="16" t="str">
        <f t="shared" si="8"/>
        <v/>
      </c>
    </row>
    <row r="134" spans="2:20" ht="20.25" customHeight="1" x14ac:dyDescent="0.2">
      <c r="B134" s="130">
        <v>116</v>
      </c>
      <c r="C134" s="59"/>
      <c r="D134" s="59"/>
      <c r="E134" s="168"/>
      <c r="F134" s="204"/>
      <c r="G134" s="199" t="str">
        <f>IF(AND(C134&lt;&gt;"",D134&lt;&gt;"",E134&lt;&gt;"",F134&lt;&gt;""),Grunddaten!$G$4,"")</f>
        <v/>
      </c>
      <c r="H134" s="123"/>
      <c r="I134" s="161"/>
      <c r="J134" s="161"/>
      <c r="K134" s="161"/>
      <c r="L134" s="201"/>
      <c r="M134" s="143"/>
      <c r="N134" s="60"/>
      <c r="O134" s="61"/>
      <c r="P134" s="62"/>
      <c r="R134" s="16" t="str">
        <f t="shared" si="6"/>
        <v/>
      </c>
      <c r="S134" s="16" t="str">
        <f t="shared" si="7"/>
        <v/>
      </c>
      <c r="T134" s="16" t="str">
        <f t="shared" si="8"/>
        <v/>
      </c>
    </row>
    <row r="135" spans="2:20" ht="20.25" customHeight="1" x14ac:dyDescent="0.2">
      <c r="B135" s="130">
        <v>117</v>
      </c>
      <c r="C135" s="59"/>
      <c r="D135" s="59"/>
      <c r="E135" s="168"/>
      <c r="F135" s="204"/>
      <c r="G135" s="199" t="str">
        <f>IF(AND(C135&lt;&gt;"",D135&lt;&gt;"",E135&lt;&gt;"",F135&lt;&gt;""),Grunddaten!$G$4,"")</f>
        <v/>
      </c>
      <c r="H135" s="123"/>
      <c r="I135" s="161"/>
      <c r="J135" s="161"/>
      <c r="K135" s="161"/>
      <c r="L135" s="201"/>
      <c r="M135" s="143"/>
      <c r="N135" s="60"/>
      <c r="O135" s="61"/>
      <c r="P135" s="62"/>
      <c r="R135" s="16" t="str">
        <f t="shared" si="6"/>
        <v/>
      </c>
      <c r="S135" s="16" t="str">
        <f t="shared" si="7"/>
        <v/>
      </c>
      <c r="T135" s="16" t="str">
        <f t="shared" si="8"/>
        <v/>
      </c>
    </row>
    <row r="136" spans="2:20" ht="20.25" customHeight="1" x14ac:dyDescent="0.2">
      <c r="B136" s="130">
        <v>118</v>
      </c>
      <c r="C136" s="59"/>
      <c r="D136" s="59"/>
      <c r="E136" s="168"/>
      <c r="F136" s="204"/>
      <c r="G136" s="199" t="str">
        <f>IF(AND(C136&lt;&gt;"",D136&lt;&gt;"",E136&lt;&gt;"",F136&lt;&gt;""),Grunddaten!$G$4,"")</f>
        <v/>
      </c>
      <c r="H136" s="123"/>
      <c r="I136" s="161"/>
      <c r="J136" s="161"/>
      <c r="K136" s="161"/>
      <c r="L136" s="201"/>
      <c r="M136" s="143"/>
      <c r="N136" s="60"/>
      <c r="O136" s="61"/>
      <c r="P136" s="62"/>
      <c r="R136" s="16" t="str">
        <f t="shared" si="6"/>
        <v/>
      </c>
      <c r="S136" s="16" t="str">
        <f t="shared" si="7"/>
        <v/>
      </c>
      <c r="T136" s="16" t="str">
        <f t="shared" si="8"/>
        <v/>
      </c>
    </row>
    <row r="137" spans="2:20" ht="20.25" customHeight="1" x14ac:dyDescent="0.2">
      <c r="B137" s="130">
        <v>119</v>
      </c>
      <c r="C137" s="59"/>
      <c r="D137" s="59"/>
      <c r="E137" s="168"/>
      <c r="F137" s="204"/>
      <c r="G137" s="199" t="str">
        <f>IF(AND(C137&lt;&gt;"",D137&lt;&gt;"",E137&lt;&gt;"",F137&lt;&gt;""),Grunddaten!$G$4,"")</f>
        <v/>
      </c>
      <c r="H137" s="123"/>
      <c r="I137" s="161"/>
      <c r="J137" s="161"/>
      <c r="K137" s="161"/>
      <c r="L137" s="201"/>
      <c r="M137" s="143"/>
      <c r="N137" s="60"/>
      <c r="O137" s="61"/>
      <c r="P137" s="62"/>
      <c r="R137" s="16" t="str">
        <f t="shared" si="6"/>
        <v/>
      </c>
      <c r="S137" s="16" t="str">
        <f t="shared" si="7"/>
        <v/>
      </c>
      <c r="T137" s="16" t="str">
        <f t="shared" si="8"/>
        <v/>
      </c>
    </row>
    <row r="138" spans="2:20" ht="20.25" customHeight="1" x14ac:dyDescent="0.2">
      <c r="B138" s="130">
        <v>120</v>
      </c>
      <c r="C138" s="59"/>
      <c r="D138" s="59"/>
      <c r="E138" s="168"/>
      <c r="F138" s="204"/>
      <c r="G138" s="199" t="str">
        <f>IF(AND(C138&lt;&gt;"",D138&lt;&gt;"",E138&lt;&gt;"",F138&lt;&gt;""),Grunddaten!$G$4,"")</f>
        <v/>
      </c>
      <c r="H138" s="123"/>
      <c r="I138" s="161"/>
      <c r="J138" s="161"/>
      <c r="K138" s="161"/>
      <c r="L138" s="201"/>
      <c r="M138" s="143"/>
      <c r="N138" s="60"/>
      <c r="O138" s="61"/>
      <c r="P138" s="62"/>
      <c r="R138" s="16" t="str">
        <f t="shared" si="6"/>
        <v/>
      </c>
      <c r="S138" s="16" t="str">
        <f t="shared" si="7"/>
        <v/>
      </c>
      <c r="T138" s="16" t="str">
        <f t="shared" si="8"/>
        <v/>
      </c>
    </row>
    <row r="139" spans="2:20" ht="20.25" customHeight="1" x14ac:dyDescent="0.2">
      <c r="B139" s="130">
        <v>121</v>
      </c>
      <c r="C139" s="59"/>
      <c r="D139" s="59"/>
      <c r="E139" s="168"/>
      <c r="F139" s="204"/>
      <c r="G139" s="199" t="str">
        <f>IF(AND(C139&lt;&gt;"",D139&lt;&gt;"",E139&lt;&gt;"",F139&lt;&gt;""),Grunddaten!$G$4,"")</f>
        <v/>
      </c>
      <c r="H139" s="123"/>
      <c r="I139" s="161"/>
      <c r="J139" s="161"/>
      <c r="K139" s="161"/>
      <c r="L139" s="201"/>
      <c r="M139" s="143"/>
      <c r="N139" s="60"/>
      <c r="O139" s="61"/>
      <c r="P139" s="62"/>
      <c r="R139" s="16" t="str">
        <f t="shared" si="6"/>
        <v/>
      </c>
      <c r="S139" s="16" t="str">
        <f t="shared" si="7"/>
        <v/>
      </c>
      <c r="T139" s="16" t="str">
        <f t="shared" si="8"/>
        <v/>
      </c>
    </row>
    <row r="140" spans="2:20" ht="20.25" customHeight="1" x14ac:dyDescent="0.2">
      <c r="B140" s="130">
        <v>122</v>
      </c>
      <c r="C140" s="59"/>
      <c r="D140" s="59"/>
      <c r="E140" s="168"/>
      <c r="F140" s="204"/>
      <c r="G140" s="199" t="str">
        <f>IF(AND(C140&lt;&gt;"",D140&lt;&gt;"",E140&lt;&gt;"",F140&lt;&gt;""),Grunddaten!$G$4,"")</f>
        <v/>
      </c>
      <c r="H140" s="123"/>
      <c r="I140" s="161"/>
      <c r="J140" s="161"/>
      <c r="K140" s="161"/>
      <c r="L140" s="201"/>
      <c r="M140" s="143"/>
      <c r="N140" s="60"/>
      <c r="O140" s="61"/>
      <c r="P140" s="62"/>
      <c r="R140" s="16" t="str">
        <f t="shared" si="6"/>
        <v/>
      </c>
      <c r="S140" s="16" t="str">
        <f t="shared" si="7"/>
        <v/>
      </c>
      <c r="T140" s="16" t="str">
        <f t="shared" si="8"/>
        <v/>
      </c>
    </row>
    <row r="141" spans="2:20" ht="20.25" customHeight="1" x14ac:dyDescent="0.2">
      <c r="B141" s="130">
        <v>123</v>
      </c>
      <c r="C141" s="59"/>
      <c r="D141" s="59"/>
      <c r="E141" s="168"/>
      <c r="F141" s="204"/>
      <c r="G141" s="199" t="str">
        <f>IF(AND(C141&lt;&gt;"",D141&lt;&gt;"",E141&lt;&gt;"",F141&lt;&gt;""),Grunddaten!$G$4,"")</f>
        <v/>
      </c>
      <c r="H141" s="123"/>
      <c r="I141" s="161"/>
      <c r="J141" s="161"/>
      <c r="K141" s="161"/>
      <c r="L141" s="201"/>
      <c r="M141" s="143"/>
      <c r="N141" s="60"/>
      <c r="O141" s="61"/>
      <c r="P141" s="62"/>
      <c r="R141" s="16" t="str">
        <f t="shared" si="6"/>
        <v/>
      </c>
      <c r="S141" s="16" t="str">
        <f t="shared" si="7"/>
        <v/>
      </c>
      <c r="T141" s="16" t="str">
        <f t="shared" si="8"/>
        <v/>
      </c>
    </row>
    <row r="142" spans="2:20" ht="20.25" customHeight="1" x14ac:dyDescent="0.2">
      <c r="B142" s="130">
        <v>124</v>
      </c>
      <c r="C142" s="59"/>
      <c r="D142" s="59"/>
      <c r="E142" s="168"/>
      <c r="F142" s="204"/>
      <c r="G142" s="199" t="str">
        <f>IF(AND(C142&lt;&gt;"",D142&lt;&gt;"",E142&lt;&gt;"",F142&lt;&gt;""),Grunddaten!$G$4,"")</f>
        <v/>
      </c>
      <c r="H142" s="123"/>
      <c r="I142" s="161"/>
      <c r="J142" s="161"/>
      <c r="K142" s="161"/>
      <c r="L142" s="201"/>
      <c r="M142" s="143"/>
      <c r="N142" s="60"/>
      <c r="O142" s="61"/>
      <c r="P142" s="62"/>
      <c r="R142" s="16" t="str">
        <f t="shared" si="6"/>
        <v/>
      </c>
      <c r="S142" s="16" t="str">
        <f t="shared" si="7"/>
        <v/>
      </c>
      <c r="T142" s="16" t="str">
        <f t="shared" si="8"/>
        <v/>
      </c>
    </row>
    <row r="143" spans="2:20" ht="20.25" customHeight="1" x14ac:dyDescent="0.2">
      <c r="B143" s="130">
        <v>125</v>
      </c>
      <c r="C143" s="59"/>
      <c r="D143" s="59"/>
      <c r="E143" s="168"/>
      <c r="F143" s="204"/>
      <c r="G143" s="199" t="str">
        <f>IF(AND(C143&lt;&gt;"",D143&lt;&gt;"",E143&lt;&gt;"",F143&lt;&gt;""),Grunddaten!$G$4,"")</f>
        <v/>
      </c>
      <c r="H143" s="123"/>
      <c r="I143" s="161"/>
      <c r="J143" s="161"/>
      <c r="K143" s="161"/>
      <c r="L143" s="201"/>
      <c r="M143" s="143"/>
      <c r="N143" s="60"/>
      <c r="O143" s="61"/>
      <c r="P143" s="62"/>
      <c r="R143" s="16" t="str">
        <f t="shared" si="6"/>
        <v/>
      </c>
      <c r="S143" s="16" t="str">
        <f t="shared" si="7"/>
        <v/>
      </c>
      <c r="T143" s="16" t="str">
        <f t="shared" si="8"/>
        <v/>
      </c>
    </row>
    <row r="144" spans="2:20" ht="20.25" customHeight="1" x14ac:dyDescent="0.2">
      <c r="B144" s="130">
        <v>126</v>
      </c>
      <c r="C144" s="59"/>
      <c r="D144" s="59"/>
      <c r="E144" s="168"/>
      <c r="F144" s="204"/>
      <c r="G144" s="199" t="str">
        <f>IF(AND(C144&lt;&gt;"",D144&lt;&gt;"",E144&lt;&gt;"",F144&lt;&gt;""),Grunddaten!$G$4,"")</f>
        <v/>
      </c>
      <c r="H144" s="123"/>
      <c r="I144" s="161"/>
      <c r="J144" s="161"/>
      <c r="K144" s="161"/>
      <c r="L144" s="201"/>
      <c r="M144" s="143"/>
      <c r="N144" s="60"/>
      <c r="O144" s="61"/>
      <c r="P144" s="62"/>
      <c r="R144" s="16" t="str">
        <f t="shared" si="6"/>
        <v/>
      </c>
      <c r="S144" s="16" t="str">
        <f t="shared" si="7"/>
        <v/>
      </c>
      <c r="T144" s="16" t="str">
        <f t="shared" si="8"/>
        <v/>
      </c>
    </row>
    <row r="145" spans="2:20" ht="20.25" customHeight="1" x14ac:dyDescent="0.2">
      <c r="B145" s="130">
        <v>127</v>
      </c>
      <c r="C145" s="59"/>
      <c r="D145" s="59"/>
      <c r="E145" s="168"/>
      <c r="F145" s="204"/>
      <c r="G145" s="199" t="str">
        <f>IF(AND(C145&lt;&gt;"",D145&lt;&gt;"",E145&lt;&gt;"",F145&lt;&gt;""),Grunddaten!$G$4,"")</f>
        <v/>
      </c>
      <c r="H145" s="123"/>
      <c r="I145" s="161"/>
      <c r="J145" s="161"/>
      <c r="K145" s="161"/>
      <c r="L145" s="201"/>
      <c r="M145" s="143"/>
      <c r="N145" s="60"/>
      <c r="O145" s="61"/>
      <c r="P145" s="62"/>
      <c r="R145" s="16" t="str">
        <f t="shared" si="6"/>
        <v/>
      </c>
      <c r="S145" s="16" t="str">
        <f t="shared" si="7"/>
        <v/>
      </c>
      <c r="T145" s="16" t="str">
        <f t="shared" si="8"/>
        <v/>
      </c>
    </row>
    <row r="146" spans="2:20" ht="20.25" customHeight="1" x14ac:dyDescent="0.2">
      <c r="B146" s="130">
        <v>128</v>
      </c>
      <c r="C146" s="59"/>
      <c r="D146" s="59"/>
      <c r="E146" s="168"/>
      <c r="F146" s="204"/>
      <c r="G146" s="199" t="str">
        <f>IF(AND(C146&lt;&gt;"",D146&lt;&gt;"",E146&lt;&gt;"",F146&lt;&gt;""),Grunddaten!$G$4,"")</f>
        <v/>
      </c>
      <c r="H146" s="123"/>
      <c r="I146" s="161"/>
      <c r="J146" s="161"/>
      <c r="K146" s="161"/>
      <c r="L146" s="201"/>
      <c r="M146" s="143"/>
      <c r="N146" s="60"/>
      <c r="O146" s="61"/>
      <c r="P146" s="62"/>
      <c r="R146" s="16" t="str">
        <f t="shared" si="6"/>
        <v/>
      </c>
      <c r="S146" s="16" t="str">
        <f t="shared" si="7"/>
        <v/>
      </c>
      <c r="T146" s="16" t="str">
        <f t="shared" si="8"/>
        <v/>
      </c>
    </row>
    <row r="147" spans="2:20" ht="20.25" customHeight="1" x14ac:dyDescent="0.2">
      <c r="B147" s="130">
        <v>129</v>
      </c>
      <c r="C147" s="59"/>
      <c r="D147" s="59"/>
      <c r="E147" s="168"/>
      <c r="F147" s="204"/>
      <c r="G147" s="199" t="str">
        <f>IF(AND(C147&lt;&gt;"",D147&lt;&gt;"",E147&lt;&gt;"",F147&lt;&gt;""),Grunddaten!$G$4,"")</f>
        <v/>
      </c>
      <c r="H147" s="123"/>
      <c r="I147" s="161"/>
      <c r="J147" s="161"/>
      <c r="K147" s="161"/>
      <c r="L147" s="201"/>
      <c r="M147" s="143"/>
      <c r="N147" s="60"/>
      <c r="O147" s="61"/>
      <c r="P147" s="62"/>
      <c r="R147" s="16" t="str">
        <f t="shared" si="6"/>
        <v/>
      </c>
      <c r="S147" s="16" t="str">
        <f t="shared" si="7"/>
        <v/>
      </c>
      <c r="T147" s="16" t="str">
        <f t="shared" si="8"/>
        <v/>
      </c>
    </row>
    <row r="148" spans="2:20" ht="20.25" customHeight="1" x14ac:dyDescent="0.2">
      <c r="B148" s="130">
        <v>130</v>
      </c>
      <c r="C148" s="59"/>
      <c r="D148" s="59"/>
      <c r="E148" s="168"/>
      <c r="F148" s="204"/>
      <c r="G148" s="199" t="str">
        <f>IF(AND(C148&lt;&gt;"",D148&lt;&gt;"",E148&lt;&gt;"",F148&lt;&gt;""),Grunddaten!$G$4,"")</f>
        <v/>
      </c>
      <c r="H148" s="123"/>
      <c r="I148" s="161"/>
      <c r="J148" s="161"/>
      <c r="K148" s="161"/>
      <c r="L148" s="201"/>
      <c r="M148" s="143"/>
      <c r="N148" s="60"/>
      <c r="O148" s="61"/>
      <c r="P148" s="62"/>
      <c r="R148" s="16" t="str">
        <f t="shared" si="6"/>
        <v/>
      </c>
      <c r="S148" s="16" t="str">
        <f t="shared" si="7"/>
        <v/>
      </c>
      <c r="T148" s="16" t="str">
        <f t="shared" si="8"/>
        <v/>
      </c>
    </row>
    <row r="149" spans="2:20" ht="20.25" customHeight="1" x14ac:dyDescent="0.2">
      <c r="B149" s="130">
        <v>131</v>
      </c>
      <c r="C149" s="59"/>
      <c r="D149" s="59"/>
      <c r="E149" s="168"/>
      <c r="F149" s="204"/>
      <c r="G149" s="199" t="str">
        <f>IF(AND(C149&lt;&gt;"",D149&lt;&gt;"",E149&lt;&gt;"",F149&lt;&gt;""),Grunddaten!$G$4,"")</f>
        <v/>
      </c>
      <c r="H149" s="123"/>
      <c r="I149" s="161"/>
      <c r="J149" s="161"/>
      <c r="K149" s="161"/>
      <c r="L149" s="201"/>
      <c r="M149" s="143"/>
      <c r="N149" s="60"/>
      <c r="O149" s="61"/>
      <c r="P149" s="62"/>
      <c r="R149" s="16" t="str">
        <f t="shared" si="6"/>
        <v/>
      </c>
      <c r="S149" s="16" t="str">
        <f t="shared" si="7"/>
        <v/>
      </c>
      <c r="T149" s="16" t="str">
        <f t="shared" si="8"/>
        <v/>
      </c>
    </row>
    <row r="150" spans="2:20" ht="20.25" customHeight="1" x14ac:dyDescent="0.2">
      <c r="B150" s="130">
        <v>132</v>
      </c>
      <c r="C150" s="59"/>
      <c r="D150" s="59"/>
      <c r="E150" s="168"/>
      <c r="F150" s="204"/>
      <c r="G150" s="199" t="str">
        <f>IF(AND(C150&lt;&gt;"",D150&lt;&gt;"",E150&lt;&gt;"",F150&lt;&gt;""),Grunddaten!$G$4,"")</f>
        <v/>
      </c>
      <c r="H150" s="123"/>
      <c r="I150" s="161"/>
      <c r="J150" s="161"/>
      <c r="K150" s="161"/>
      <c r="L150" s="201"/>
      <c r="M150" s="143"/>
      <c r="N150" s="60"/>
      <c r="O150" s="61"/>
      <c r="P150" s="62"/>
      <c r="R150" s="16" t="str">
        <f t="shared" ref="R150:R213" si="9">IF(C150&lt;&gt;"",COUNTIFS($S$19:$S$918,TRIM(C150),$T$19:$T$918,TRIM(D150))&gt;1,"")</f>
        <v/>
      </c>
      <c r="S150" s="16" t="str">
        <f t="shared" si="7"/>
        <v/>
      </c>
      <c r="T150" s="16" t="str">
        <f t="shared" si="8"/>
        <v/>
      </c>
    </row>
    <row r="151" spans="2:20" ht="20.25" customHeight="1" x14ac:dyDescent="0.2">
      <c r="B151" s="130">
        <v>133</v>
      </c>
      <c r="C151" s="59"/>
      <c r="D151" s="59"/>
      <c r="E151" s="168"/>
      <c r="F151" s="204"/>
      <c r="G151" s="199" t="str">
        <f>IF(AND(C151&lt;&gt;"",D151&lt;&gt;"",E151&lt;&gt;"",F151&lt;&gt;""),Grunddaten!$G$4,"")</f>
        <v/>
      </c>
      <c r="H151" s="123"/>
      <c r="I151" s="161"/>
      <c r="J151" s="161"/>
      <c r="K151" s="161"/>
      <c r="L151" s="201"/>
      <c r="M151" s="143"/>
      <c r="N151" s="60"/>
      <c r="O151" s="61"/>
      <c r="P151" s="62"/>
      <c r="R151" s="16" t="str">
        <f t="shared" si="9"/>
        <v/>
      </c>
      <c r="S151" s="16" t="str">
        <f t="shared" si="7"/>
        <v/>
      </c>
      <c r="T151" s="16" t="str">
        <f t="shared" si="8"/>
        <v/>
      </c>
    </row>
    <row r="152" spans="2:20" ht="20.25" customHeight="1" x14ac:dyDescent="0.2">
      <c r="B152" s="130">
        <v>134</v>
      </c>
      <c r="C152" s="59"/>
      <c r="D152" s="59"/>
      <c r="E152" s="168"/>
      <c r="F152" s="204"/>
      <c r="G152" s="199" t="str">
        <f>IF(AND(C152&lt;&gt;"",D152&lt;&gt;"",E152&lt;&gt;"",F152&lt;&gt;""),Grunddaten!$G$4,"")</f>
        <v/>
      </c>
      <c r="H152" s="123"/>
      <c r="I152" s="161"/>
      <c r="J152" s="161"/>
      <c r="K152" s="161"/>
      <c r="L152" s="201"/>
      <c r="M152" s="143"/>
      <c r="N152" s="60"/>
      <c r="O152" s="61"/>
      <c r="P152" s="62"/>
      <c r="R152" s="16" t="str">
        <f t="shared" si="9"/>
        <v/>
      </c>
      <c r="S152" s="16" t="str">
        <f t="shared" si="7"/>
        <v/>
      </c>
      <c r="T152" s="16" t="str">
        <f t="shared" si="8"/>
        <v/>
      </c>
    </row>
    <row r="153" spans="2:20" ht="20.25" customHeight="1" x14ac:dyDescent="0.2">
      <c r="B153" s="130">
        <v>135</v>
      </c>
      <c r="C153" s="59"/>
      <c r="D153" s="59"/>
      <c r="E153" s="168"/>
      <c r="F153" s="204"/>
      <c r="G153" s="199" t="str">
        <f>IF(AND(C153&lt;&gt;"",D153&lt;&gt;"",E153&lt;&gt;"",F153&lt;&gt;""),Grunddaten!$G$4,"")</f>
        <v/>
      </c>
      <c r="H153" s="123"/>
      <c r="I153" s="161"/>
      <c r="J153" s="161"/>
      <c r="K153" s="161"/>
      <c r="L153" s="201"/>
      <c r="M153" s="143"/>
      <c r="N153" s="60"/>
      <c r="O153" s="61"/>
      <c r="P153" s="62"/>
      <c r="R153" s="16" t="str">
        <f t="shared" si="9"/>
        <v/>
      </c>
      <c r="S153" s="16" t="str">
        <f t="shared" si="7"/>
        <v/>
      </c>
      <c r="T153" s="16" t="str">
        <f t="shared" si="8"/>
        <v/>
      </c>
    </row>
    <row r="154" spans="2:20" ht="20.25" customHeight="1" x14ac:dyDescent="0.2">
      <c r="B154" s="130">
        <v>136</v>
      </c>
      <c r="C154" s="59"/>
      <c r="D154" s="59"/>
      <c r="E154" s="168"/>
      <c r="F154" s="204"/>
      <c r="G154" s="199" t="str">
        <f>IF(AND(C154&lt;&gt;"",D154&lt;&gt;"",E154&lt;&gt;"",F154&lt;&gt;""),Grunddaten!$G$4,"")</f>
        <v/>
      </c>
      <c r="H154" s="123"/>
      <c r="I154" s="161"/>
      <c r="J154" s="161"/>
      <c r="K154" s="161"/>
      <c r="L154" s="201"/>
      <c r="M154" s="143"/>
      <c r="N154" s="60"/>
      <c r="O154" s="61"/>
      <c r="P154" s="62"/>
      <c r="R154" s="16" t="str">
        <f t="shared" si="9"/>
        <v/>
      </c>
      <c r="S154" s="16" t="str">
        <f t="shared" si="7"/>
        <v/>
      </c>
      <c r="T154" s="16" t="str">
        <f t="shared" si="8"/>
        <v/>
      </c>
    </row>
    <row r="155" spans="2:20" ht="20.25" customHeight="1" x14ac:dyDescent="0.2">
      <c r="B155" s="130">
        <v>137</v>
      </c>
      <c r="C155" s="59"/>
      <c r="D155" s="59"/>
      <c r="E155" s="168"/>
      <c r="F155" s="204"/>
      <c r="G155" s="199" t="str">
        <f>IF(AND(C155&lt;&gt;"",D155&lt;&gt;"",E155&lt;&gt;"",F155&lt;&gt;""),Grunddaten!$G$4,"")</f>
        <v/>
      </c>
      <c r="H155" s="123"/>
      <c r="I155" s="161"/>
      <c r="J155" s="161"/>
      <c r="K155" s="161"/>
      <c r="L155" s="201"/>
      <c r="M155" s="143"/>
      <c r="N155" s="60"/>
      <c r="O155" s="61"/>
      <c r="P155" s="62"/>
      <c r="R155" s="16" t="str">
        <f t="shared" si="9"/>
        <v/>
      </c>
      <c r="S155" s="16" t="str">
        <f t="shared" si="7"/>
        <v/>
      </c>
      <c r="T155" s="16" t="str">
        <f t="shared" si="8"/>
        <v/>
      </c>
    </row>
    <row r="156" spans="2:20" ht="20.25" customHeight="1" x14ac:dyDescent="0.2">
      <c r="B156" s="130">
        <v>138</v>
      </c>
      <c r="C156" s="59"/>
      <c r="D156" s="59"/>
      <c r="E156" s="168"/>
      <c r="F156" s="204"/>
      <c r="G156" s="199" t="str">
        <f>IF(AND(C156&lt;&gt;"",D156&lt;&gt;"",E156&lt;&gt;"",F156&lt;&gt;""),Grunddaten!$G$4,"")</f>
        <v/>
      </c>
      <c r="H156" s="123"/>
      <c r="I156" s="161"/>
      <c r="J156" s="161"/>
      <c r="K156" s="161"/>
      <c r="L156" s="201"/>
      <c r="M156" s="143"/>
      <c r="N156" s="60"/>
      <c r="O156" s="61"/>
      <c r="P156" s="62"/>
      <c r="R156" s="16" t="str">
        <f t="shared" si="9"/>
        <v/>
      </c>
      <c r="S156" s="16" t="str">
        <f t="shared" ref="S156:S219" si="10">TRIM(C156)</f>
        <v/>
      </c>
      <c r="T156" s="16" t="str">
        <f t="shared" ref="T156:T219" si="11">TRIM(D156)</f>
        <v/>
      </c>
    </row>
    <row r="157" spans="2:20" ht="20.25" customHeight="1" x14ac:dyDescent="0.2">
      <c r="B157" s="130">
        <v>139</v>
      </c>
      <c r="C157" s="59"/>
      <c r="D157" s="59"/>
      <c r="E157" s="168"/>
      <c r="F157" s="204"/>
      <c r="G157" s="199" t="str">
        <f>IF(AND(C157&lt;&gt;"",D157&lt;&gt;"",E157&lt;&gt;"",F157&lt;&gt;""),Grunddaten!$G$4,"")</f>
        <v/>
      </c>
      <c r="H157" s="123"/>
      <c r="I157" s="161"/>
      <c r="J157" s="161"/>
      <c r="K157" s="161"/>
      <c r="L157" s="201"/>
      <c r="M157" s="143"/>
      <c r="N157" s="60"/>
      <c r="O157" s="61"/>
      <c r="P157" s="62"/>
      <c r="R157" s="16" t="str">
        <f t="shared" si="9"/>
        <v/>
      </c>
      <c r="S157" s="16" t="str">
        <f t="shared" si="10"/>
        <v/>
      </c>
      <c r="T157" s="16" t="str">
        <f t="shared" si="11"/>
        <v/>
      </c>
    </row>
    <row r="158" spans="2:20" ht="20.25" customHeight="1" x14ac:dyDescent="0.2">
      <c r="B158" s="130">
        <v>140</v>
      </c>
      <c r="C158" s="59"/>
      <c r="D158" s="59"/>
      <c r="E158" s="168"/>
      <c r="F158" s="204"/>
      <c r="G158" s="199" t="str">
        <f>IF(AND(C158&lt;&gt;"",D158&lt;&gt;"",E158&lt;&gt;"",F158&lt;&gt;""),Grunddaten!$G$4,"")</f>
        <v/>
      </c>
      <c r="H158" s="123"/>
      <c r="I158" s="161"/>
      <c r="J158" s="161"/>
      <c r="K158" s="161"/>
      <c r="L158" s="201"/>
      <c r="M158" s="143"/>
      <c r="N158" s="60"/>
      <c r="O158" s="61"/>
      <c r="P158" s="62"/>
      <c r="R158" s="16" t="str">
        <f t="shared" si="9"/>
        <v/>
      </c>
      <c r="S158" s="16" t="str">
        <f t="shared" si="10"/>
        <v/>
      </c>
      <c r="T158" s="16" t="str">
        <f t="shared" si="11"/>
        <v/>
      </c>
    </row>
    <row r="159" spans="2:20" ht="20.25" customHeight="1" x14ac:dyDescent="0.2">
      <c r="B159" s="130">
        <v>141</v>
      </c>
      <c r="C159" s="59"/>
      <c r="D159" s="59"/>
      <c r="E159" s="168"/>
      <c r="F159" s="204"/>
      <c r="G159" s="199" t="str">
        <f>IF(AND(C159&lt;&gt;"",D159&lt;&gt;"",E159&lt;&gt;"",F159&lt;&gt;""),Grunddaten!$G$4,"")</f>
        <v/>
      </c>
      <c r="H159" s="123"/>
      <c r="I159" s="161"/>
      <c r="J159" s="161"/>
      <c r="K159" s="161"/>
      <c r="L159" s="201"/>
      <c r="M159" s="143"/>
      <c r="N159" s="60"/>
      <c r="O159" s="61"/>
      <c r="P159" s="62"/>
      <c r="R159" s="16" t="str">
        <f t="shared" si="9"/>
        <v/>
      </c>
      <c r="S159" s="16" t="str">
        <f t="shared" si="10"/>
        <v/>
      </c>
      <c r="T159" s="16" t="str">
        <f t="shared" si="11"/>
        <v/>
      </c>
    </row>
    <row r="160" spans="2:20" ht="20.25" customHeight="1" x14ac:dyDescent="0.2">
      <c r="B160" s="130">
        <v>142</v>
      </c>
      <c r="C160" s="59"/>
      <c r="D160" s="59"/>
      <c r="E160" s="168"/>
      <c r="F160" s="204"/>
      <c r="G160" s="199" t="str">
        <f>IF(AND(C160&lt;&gt;"",D160&lt;&gt;"",E160&lt;&gt;"",F160&lt;&gt;""),Grunddaten!$G$4,"")</f>
        <v/>
      </c>
      <c r="H160" s="123"/>
      <c r="I160" s="161"/>
      <c r="J160" s="161"/>
      <c r="K160" s="161"/>
      <c r="L160" s="201"/>
      <c r="M160" s="143"/>
      <c r="N160" s="60"/>
      <c r="O160" s="61"/>
      <c r="P160" s="62"/>
      <c r="R160" s="16" t="str">
        <f t="shared" si="9"/>
        <v/>
      </c>
      <c r="S160" s="16" t="str">
        <f t="shared" si="10"/>
        <v/>
      </c>
      <c r="T160" s="16" t="str">
        <f t="shared" si="11"/>
        <v/>
      </c>
    </row>
    <row r="161" spans="2:20" ht="20.25" customHeight="1" x14ac:dyDescent="0.2">
      <c r="B161" s="130">
        <v>143</v>
      </c>
      <c r="C161" s="59"/>
      <c r="D161" s="59"/>
      <c r="E161" s="168"/>
      <c r="F161" s="204"/>
      <c r="G161" s="199" t="str">
        <f>IF(AND(C161&lt;&gt;"",D161&lt;&gt;"",E161&lt;&gt;"",F161&lt;&gt;""),Grunddaten!$G$4,"")</f>
        <v/>
      </c>
      <c r="H161" s="123"/>
      <c r="I161" s="161"/>
      <c r="J161" s="161"/>
      <c r="K161" s="161"/>
      <c r="L161" s="201"/>
      <c r="M161" s="143"/>
      <c r="N161" s="60"/>
      <c r="O161" s="61"/>
      <c r="P161" s="62"/>
      <c r="R161" s="16" t="str">
        <f t="shared" si="9"/>
        <v/>
      </c>
      <c r="S161" s="16" t="str">
        <f t="shared" si="10"/>
        <v/>
      </c>
      <c r="T161" s="16" t="str">
        <f t="shared" si="11"/>
        <v/>
      </c>
    </row>
    <row r="162" spans="2:20" ht="20.25" customHeight="1" x14ac:dyDescent="0.2">
      <c r="B162" s="130">
        <v>144</v>
      </c>
      <c r="C162" s="59"/>
      <c r="D162" s="59"/>
      <c r="E162" s="168"/>
      <c r="F162" s="204"/>
      <c r="G162" s="199" t="str">
        <f>IF(AND(C162&lt;&gt;"",D162&lt;&gt;"",E162&lt;&gt;"",F162&lt;&gt;""),Grunddaten!$G$4,"")</f>
        <v/>
      </c>
      <c r="H162" s="123"/>
      <c r="I162" s="161"/>
      <c r="J162" s="161"/>
      <c r="K162" s="161"/>
      <c r="L162" s="201"/>
      <c r="M162" s="143"/>
      <c r="N162" s="60"/>
      <c r="O162" s="61"/>
      <c r="P162" s="62"/>
      <c r="R162" s="16" t="str">
        <f t="shared" si="9"/>
        <v/>
      </c>
      <c r="S162" s="16" t="str">
        <f t="shared" si="10"/>
        <v/>
      </c>
      <c r="T162" s="16" t="str">
        <f t="shared" si="11"/>
        <v/>
      </c>
    </row>
    <row r="163" spans="2:20" ht="20.25" customHeight="1" x14ac:dyDescent="0.2">
      <c r="B163" s="130">
        <v>145</v>
      </c>
      <c r="C163" s="59"/>
      <c r="D163" s="59"/>
      <c r="E163" s="168"/>
      <c r="F163" s="204"/>
      <c r="G163" s="199" t="str">
        <f>IF(AND(C163&lt;&gt;"",D163&lt;&gt;"",E163&lt;&gt;"",F163&lt;&gt;""),Grunddaten!$G$4,"")</f>
        <v/>
      </c>
      <c r="H163" s="123"/>
      <c r="I163" s="161"/>
      <c r="J163" s="161"/>
      <c r="K163" s="161"/>
      <c r="L163" s="201"/>
      <c r="M163" s="143"/>
      <c r="N163" s="60"/>
      <c r="O163" s="61"/>
      <c r="P163" s="62"/>
      <c r="R163" s="16" t="str">
        <f t="shared" si="9"/>
        <v/>
      </c>
      <c r="S163" s="16" t="str">
        <f t="shared" si="10"/>
        <v/>
      </c>
      <c r="T163" s="16" t="str">
        <f t="shared" si="11"/>
        <v/>
      </c>
    </row>
    <row r="164" spans="2:20" ht="20.25" customHeight="1" x14ac:dyDescent="0.2">
      <c r="B164" s="130">
        <v>146</v>
      </c>
      <c r="C164" s="59"/>
      <c r="D164" s="59"/>
      <c r="E164" s="168"/>
      <c r="F164" s="204"/>
      <c r="G164" s="199" t="str">
        <f>IF(AND(C164&lt;&gt;"",D164&lt;&gt;"",E164&lt;&gt;"",F164&lt;&gt;""),Grunddaten!$G$4,"")</f>
        <v/>
      </c>
      <c r="H164" s="123"/>
      <c r="I164" s="161"/>
      <c r="J164" s="161"/>
      <c r="K164" s="161"/>
      <c r="L164" s="201"/>
      <c r="M164" s="143"/>
      <c r="N164" s="60"/>
      <c r="O164" s="61"/>
      <c r="P164" s="62"/>
      <c r="R164" s="16" t="str">
        <f t="shared" si="9"/>
        <v/>
      </c>
      <c r="S164" s="16" t="str">
        <f t="shared" si="10"/>
        <v/>
      </c>
      <c r="T164" s="16" t="str">
        <f t="shared" si="11"/>
        <v/>
      </c>
    </row>
    <row r="165" spans="2:20" ht="20.25" customHeight="1" x14ac:dyDescent="0.2">
      <c r="B165" s="130">
        <v>147</v>
      </c>
      <c r="C165" s="59"/>
      <c r="D165" s="59"/>
      <c r="E165" s="168"/>
      <c r="F165" s="204"/>
      <c r="G165" s="199" t="str">
        <f>IF(AND(C165&lt;&gt;"",D165&lt;&gt;"",E165&lt;&gt;"",F165&lt;&gt;""),Grunddaten!$G$4,"")</f>
        <v/>
      </c>
      <c r="H165" s="123"/>
      <c r="I165" s="161"/>
      <c r="J165" s="161"/>
      <c r="K165" s="161"/>
      <c r="L165" s="201"/>
      <c r="M165" s="143"/>
      <c r="N165" s="60"/>
      <c r="O165" s="61"/>
      <c r="P165" s="62"/>
      <c r="R165" s="16" t="str">
        <f t="shared" si="9"/>
        <v/>
      </c>
      <c r="S165" s="16" t="str">
        <f t="shared" si="10"/>
        <v/>
      </c>
      <c r="T165" s="16" t="str">
        <f t="shared" si="11"/>
        <v/>
      </c>
    </row>
    <row r="166" spans="2:20" ht="20.25" customHeight="1" x14ac:dyDescent="0.2">
      <c r="B166" s="130">
        <v>148</v>
      </c>
      <c r="C166" s="59"/>
      <c r="D166" s="59"/>
      <c r="E166" s="168"/>
      <c r="F166" s="204"/>
      <c r="G166" s="199" t="str">
        <f>IF(AND(C166&lt;&gt;"",D166&lt;&gt;"",E166&lt;&gt;"",F166&lt;&gt;""),Grunddaten!$G$4,"")</f>
        <v/>
      </c>
      <c r="H166" s="123"/>
      <c r="I166" s="161"/>
      <c r="J166" s="161"/>
      <c r="K166" s="161"/>
      <c r="L166" s="201"/>
      <c r="M166" s="143"/>
      <c r="N166" s="60"/>
      <c r="O166" s="61"/>
      <c r="P166" s="62"/>
      <c r="R166" s="16" t="str">
        <f t="shared" si="9"/>
        <v/>
      </c>
      <c r="S166" s="16" t="str">
        <f t="shared" si="10"/>
        <v/>
      </c>
      <c r="T166" s="16" t="str">
        <f t="shared" si="11"/>
        <v/>
      </c>
    </row>
    <row r="167" spans="2:20" ht="20.25" customHeight="1" x14ac:dyDescent="0.2">
      <c r="B167" s="130">
        <v>149</v>
      </c>
      <c r="C167" s="59"/>
      <c r="D167" s="59"/>
      <c r="E167" s="168"/>
      <c r="F167" s="204"/>
      <c r="G167" s="199" t="str">
        <f>IF(AND(C167&lt;&gt;"",D167&lt;&gt;"",E167&lt;&gt;"",F167&lt;&gt;""),Grunddaten!$G$4,"")</f>
        <v/>
      </c>
      <c r="H167" s="123"/>
      <c r="I167" s="161"/>
      <c r="J167" s="161"/>
      <c r="K167" s="161"/>
      <c r="L167" s="201"/>
      <c r="M167" s="143"/>
      <c r="N167" s="60"/>
      <c r="O167" s="61"/>
      <c r="P167" s="62"/>
      <c r="R167" s="16" t="str">
        <f t="shared" si="9"/>
        <v/>
      </c>
      <c r="S167" s="16" t="str">
        <f t="shared" si="10"/>
        <v/>
      </c>
      <c r="T167" s="16" t="str">
        <f t="shared" si="11"/>
        <v/>
      </c>
    </row>
    <row r="168" spans="2:20" ht="20.25" customHeight="1" x14ac:dyDescent="0.2">
      <c r="B168" s="130">
        <v>150</v>
      </c>
      <c r="C168" s="59"/>
      <c r="D168" s="59"/>
      <c r="E168" s="168"/>
      <c r="F168" s="204"/>
      <c r="G168" s="199" t="str">
        <f>IF(AND(C168&lt;&gt;"",D168&lt;&gt;"",E168&lt;&gt;"",F168&lt;&gt;""),Grunddaten!$G$4,"")</f>
        <v/>
      </c>
      <c r="H168" s="123"/>
      <c r="I168" s="161"/>
      <c r="J168" s="161"/>
      <c r="K168" s="161"/>
      <c r="L168" s="201"/>
      <c r="M168" s="143"/>
      <c r="N168" s="60"/>
      <c r="O168" s="61"/>
      <c r="P168" s="62"/>
      <c r="R168" s="16" t="str">
        <f t="shared" si="9"/>
        <v/>
      </c>
      <c r="S168" s="16" t="str">
        <f t="shared" si="10"/>
        <v/>
      </c>
      <c r="T168" s="16" t="str">
        <f t="shared" si="11"/>
        <v/>
      </c>
    </row>
    <row r="169" spans="2:20" ht="20.25" customHeight="1" x14ac:dyDescent="0.2">
      <c r="B169" s="130">
        <v>151</v>
      </c>
      <c r="C169" s="59"/>
      <c r="D169" s="59"/>
      <c r="E169" s="168"/>
      <c r="F169" s="204"/>
      <c r="G169" s="199" t="str">
        <f>IF(AND(C169&lt;&gt;"",D169&lt;&gt;"",E169&lt;&gt;"",F169&lt;&gt;""),Grunddaten!$G$4,"")</f>
        <v/>
      </c>
      <c r="H169" s="123"/>
      <c r="I169" s="161"/>
      <c r="J169" s="161"/>
      <c r="K169" s="161"/>
      <c r="L169" s="201"/>
      <c r="M169" s="143"/>
      <c r="N169" s="60"/>
      <c r="O169" s="61"/>
      <c r="P169" s="62"/>
      <c r="R169" s="16" t="str">
        <f t="shared" si="9"/>
        <v/>
      </c>
      <c r="S169" s="16" t="str">
        <f t="shared" si="10"/>
        <v/>
      </c>
      <c r="T169" s="16" t="str">
        <f t="shared" si="11"/>
        <v/>
      </c>
    </row>
    <row r="170" spans="2:20" ht="20.25" customHeight="1" x14ac:dyDescent="0.2">
      <c r="B170" s="130">
        <v>152</v>
      </c>
      <c r="C170" s="59"/>
      <c r="D170" s="59"/>
      <c r="E170" s="168"/>
      <c r="F170" s="204"/>
      <c r="G170" s="199" t="str">
        <f>IF(AND(C170&lt;&gt;"",D170&lt;&gt;"",E170&lt;&gt;"",F170&lt;&gt;""),Grunddaten!$G$4,"")</f>
        <v/>
      </c>
      <c r="H170" s="123"/>
      <c r="I170" s="161"/>
      <c r="J170" s="161"/>
      <c r="K170" s="161"/>
      <c r="L170" s="201"/>
      <c r="M170" s="143"/>
      <c r="N170" s="60"/>
      <c r="O170" s="61"/>
      <c r="P170" s="62"/>
      <c r="R170" s="16" t="str">
        <f t="shared" si="9"/>
        <v/>
      </c>
      <c r="S170" s="16" t="str">
        <f t="shared" si="10"/>
        <v/>
      </c>
      <c r="T170" s="16" t="str">
        <f t="shared" si="11"/>
        <v/>
      </c>
    </row>
    <row r="171" spans="2:20" ht="20.25" customHeight="1" x14ac:dyDescent="0.2">
      <c r="B171" s="130">
        <v>153</v>
      </c>
      <c r="C171" s="59"/>
      <c r="D171" s="59"/>
      <c r="E171" s="168"/>
      <c r="F171" s="204"/>
      <c r="G171" s="199" t="str">
        <f>IF(AND(C171&lt;&gt;"",D171&lt;&gt;"",E171&lt;&gt;"",F171&lt;&gt;""),Grunddaten!$G$4,"")</f>
        <v/>
      </c>
      <c r="H171" s="123"/>
      <c r="I171" s="161"/>
      <c r="J171" s="161"/>
      <c r="K171" s="161"/>
      <c r="L171" s="201"/>
      <c r="M171" s="143"/>
      <c r="N171" s="60"/>
      <c r="O171" s="61"/>
      <c r="P171" s="62"/>
      <c r="R171" s="16" t="str">
        <f t="shared" si="9"/>
        <v/>
      </c>
      <c r="S171" s="16" t="str">
        <f t="shared" si="10"/>
        <v/>
      </c>
      <c r="T171" s="16" t="str">
        <f t="shared" si="11"/>
        <v/>
      </c>
    </row>
    <row r="172" spans="2:20" ht="20.25" customHeight="1" x14ac:dyDescent="0.2">
      <c r="B172" s="130">
        <v>154</v>
      </c>
      <c r="C172" s="59"/>
      <c r="D172" s="59"/>
      <c r="E172" s="168"/>
      <c r="F172" s="204"/>
      <c r="G172" s="199" t="str">
        <f>IF(AND(C172&lt;&gt;"",D172&lt;&gt;"",E172&lt;&gt;"",F172&lt;&gt;""),Grunddaten!$G$4,"")</f>
        <v/>
      </c>
      <c r="H172" s="123"/>
      <c r="I172" s="161"/>
      <c r="J172" s="161"/>
      <c r="K172" s="161"/>
      <c r="L172" s="201"/>
      <c r="M172" s="143"/>
      <c r="N172" s="60"/>
      <c r="O172" s="61"/>
      <c r="P172" s="62"/>
      <c r="R172" s="16" t="str">
        <f t="shared" si="9"/>
        <v/>
      </c>
      <c r="S172" s="16" t="str">
        <f t="shared" si="10"/>
        <v/>
      </c>
      <c r="T172" s="16" t="str">
        <f t="shared" si="11"/>
        <v/>
      </c>
    </row>
    <row r="173" spans="2:20" ht="20.25" customHeight="1" x14ac:dyDescent="0.2">
      <c r="B173" s="130">
        <v>155</v>
      </c>
      <c r="C173" s="59"/>
      <c r="D173" s="59"/>
      <c r="E173" s="168"/>
      <c r="F173" s="204"/>
      <c r="G173" s="199" t="str">
        <f>IF(AND(C173&lt;&gt;"",D173&lt;&gt;"",E173&lt;&gt;"",F173&lt;&gt;""),Grunddaten!$G$4,"")</f>
        <v/>
      </c>
      <c r="H173" s="123"/>
      <c r="I173" s="161"/>
      <c r="J173" s="161"/>
      <c r="K173" s="161"/>
      <c r="L173" s="201"/>
      <c r="M173" s="143"/>
      <c r="N173" s="60"/>
      <c r="O173" s="61"/>
      <c r="P173" s="62"/>
      <c r="R173" s="16" t="str">
        <f t="shared" si="9"/>
        <v/>
      </c>
      <c r="S173" s="16" t="str">
        <f t="shared" si="10"/>
        <v/>
      </c>
      <c r="T173" s="16" t="str">
        <f t="shared" si="11"/>
        <v/>
      </c>
    </row>
    <row r="174" spans="2:20" ht="20.25" customHeight="1" x14ac:dyDescent="0.2">
      <c r="B174" s="130">
        <v>156</v>
      </c>
      <c r="C174" s="59"/>
      <c r="D174" s="59"/>
      <c r="E174" s="168"/>
      <c r="F174" s="204"/>
      <c r="G174" s="199" t="str">
        <f>IF(AND(C174&lt;&gt;"",D174&lt;&gt;"",E174&lt;&gt;"",F174&lt;&gt;""),Grunddaten!$G$4,"")</f>
        <v/>
      </c>
      <c r="H174" s="123"/>
      <c r="I174" s="161"/>
      <c r="J174" s="161"/>
      <c r="K174" s="161"/>
      <c r="L174" s="201"/>
      <c r="M174" s="143"/>
      <c r="N174" s="60"/>
      <c r="O174" s="61"/>
      <c r="P174" s="62"/>
      <c r="R174" s="16" t="str">
        <f t="shared" si="9"/>
        <v/>
      </c>
      <c r="S174" s="16" t="str">
        <f t="shared" si="10"/>
        <v/>
      </c>
      <c r="T174" s="16" t="str">
        <f t="shared" si="11"/>
        <v/>
      </c>
    </row>
    <row r="175" spans="2:20" ht="20.25" customHeight="1" x14ac:dyDescent="0.2">
      <c r="B175" s="130">
        <v>157</v>
      </c>
      <c r="C175" s="59"/>
      <c r="D175" s="59"/>
      <c r="E175" s="168"/>
      <c r="F175" s="204"/>
      <c r="G175" s="199" t="str">
        <f>IF(AND(C175&lt;&gt;"",D175&lt;&gt;"",E175&lt;&gt;"",F175&lt;&gt;""),Grunddaten!$G$4,"")</f>
        <v/>
      </c>
      <c r="H175" s="123"/>
      <c r="I175" s="161"/>
      <c r="J175" s="161"/>
      <c r="K175" s="161"/>
      <c r="L175" s="201"/>
      <c r="M175" s="143"/>
      <c r="N175" s="60"/>
      <c r="O175" s="61"/>
      <c r="P175" s="62"/>
      <c r="R175" s="16" t="str">
        <f t="shared" si="9"/>
        <v/>
      </c>
      <c r="S175" s="16" t="str">
        <f t="shared" si="10"/>
        <v/>
      </c>
      <c r="T175" s="16" t="str">
        <f t="shared" si="11"/>
        <v/>
      </c>
    </row>
    <row r="176" spans="2:20" ht="20.25" customHeight="1" x14ac:dyDescent="0.2">
      <c r="B176" s="130">
        <v>158</v>
      </c>
      <c r="C176" s="59"/>
      <c r="D176" s="59"/>
      <c r="E176" s="168"/>
      <c r="F176" s="204"/>
      <c r="G176" s="199" t="str">
        <f>IF(AND(C176&lt;&gt;"",D176&lt;&gt;"",E176&lt;&gt;"",F176&lt;&gt;""),Grunddaten!$G$4,"")</f>
        <v/>
      </c>
      <c r="H176" s="123"/>
      <c r="I176" s="161"/>
      <c r="J176" s="161"/>
      <c r="K176" s="161"/>
      <c r="L176" s="201"/>
      <c r="M176" s="143"/>
      <c r="N176" s="60"/>
      <c r="O176" s="61"/>
      <c r="P176" s="62"/>
      <c r="R176" s="16" t="str">
        <f t="shared" si="9"/>
        <v/>
      </c>
      <c r="S176" s="16" t="str">
        <f t="shared" si="10"/>
        <v/>
      </c>
      <c r="T176" s="16" t="str">
        <f t="shared" si="11"/>
        <v/>
      </c>
    </row>
    <row r="177" spans="2:20" ht="20.25" customHeight="1" x14ac:dyDescent="0.2">
      <c r="B177" s="130">
        <v>159</v>
      </c>
      <c r="C177" s="59"/>
      <c r="D177" s="59"/>
      <c r="E177" s="168"/>
      <c r="F177" s="204"/>
      <c r="G177" s="199" t="str">
        <f>IF(AND(C177&lt;&gt;"",D177&lt;&gt;"",E177&lt;&gt;"",F177&lt;&gt;""),Grunddaten!$G$4,"")</f>
        <v/>
      </c>
      <c r="H177" s="123"/>
      <c r="I177" s="161"/>
      <c r="J177" s="161"/>
      <c r="K177" s="161"/>
      <c r="L177" s="201"/>
      <c r="M177" s="143"/>
      <c r="N177" s="60"/>
      <c r="O177" s="61"/>
      <c r="P177" s="62"/>
      <c r="R177" s="16" t="str">
        <f t="shared" si="9"/>
        <v/>
      </c>
      <c r="S177" s="16" t="str">
        <f t="shared" si="10"/>
        <v/>
      </c>
      <c r="T177" s="16" t="str">
        <f t="shared" si="11"/>
        <v/>
      </c>
    </row>
    <row r="178" spans="2:20" ht="20.25" customHeight="1" x14ac:dyDescent="0.2">
      <c r="B178" s="130">
        <v>160</v>
      </c>
      <c r="C178" s="59"/>
      <c r="D178" s="59"/>
      <c r="E178" s="168"/>
      <c r="F178" s="204"/>
      <c r="G178" s="199" t="str">
        <f>IF(AND(C178&lt;&gt;"",D178&lt;&gt;"",E178&lt;&gt;"",F178&lt;&gt;""),Grunddaten!$G$4,"")</f>
        <v/>
      </c>
      <c r="H178" s="123"/>
      <c r="I178" s="161"/>
      <c r="J178" s="161"/>
      <c r="K178" s="161"/>
      <c r="L178" s="201"/>
      <c r="M178" s="143"/>
      <c r="N178" s="60"/>
      <c r="O178" s="61"/>
      <c r="P178" s="62"/>
      <c r="R178" s="16" t="str">
        <f t="shared" si="9"/>
        <v/>
      </c>
      <c r="S178" s="16" t="str">
        <f t="shared" si="10"/>
        <v/>
      </c>
      <c r="T178" s="16" t="str">
        <f t="shared" si="11"/>
        <v/>
      </c>
    </row>
    <row r="179" spans="2:20" ht="20.25" customHeight="1" x14ac:dyDescent="0.2">
      <c r="B179" s="130">
        <v>161</v>
      </c>
      <c r="C179" s="59"/>
      <c r="D179" s="59"/>
      <c r="E179" s="168"/>
      <c r="F179" s="204"/>
      <c r="G179" s="199" t="str">
        <f>IF(AND(C179&lt;&gt;"",D179&lt;&gt;"",E179&lt;&gt;"",F179&lt;&gt;""),Grunddaten!$G$4,"")</f>
        <v/>
      </c>
      <c r="H179" s="123"/>
      <c r="I179" s="161"/>
      <c r="J179" s="161"/>
      <c r="K179" s="161"/>
      <c r="L179" s="201"/>
      <c r="M179" s="143"/>
      <c r="N179" s="60"/>
      <c r="O179" s="61"/>
      <c r="P179" s="62"/>
      <c r="R179" s="16" t="str">
        <f t="shared" si="9"/>
        <v/>
      </c>
      <c r="S179" s="16" t="str">
        <f t="shared" si="10"/>
        <v/>
      </c>
      <c r="T179" s="16" t="str">
        <f t="shared" si="11"/>
        <v/>
      </c>
    </row>
    <row r="180" spans="2:20" ht="20.25" customHeight="1" x14ac:dyDescent="0.2">
      <c r="B180" s="130">
        <v>162</v>
      </c>
      <c r="C180" s="59"/>
      <c r="D180" s="59"/>
      <c r="E180" s="168"/>
      <c r="F180" s="204"/>
      <c r="G180" s="199" t="str">
        <f>IF(AND(C180&lt;&gt;"",D180&lt;&gt;"",E180&lt;&gt;"",F180&lt;&gt;""),Grunddaten!$G$4,"")</f>
        <v/>
      </c>
      <c r="H180" s="123"/>
      <c r="I180" s="161"/>
      <c r="J180" s="161"/>
      <c r="K180" s="161"/>
      <c r="L180" s="201"/>
      <c r="M180" s="143"/>
      <c r="N180" s="60"/>
      <c r="O180" s="61"/>
      <c r="P180" s="62"/>
      <c r="R180" s="16" t="str">
        <f t="shared" si="9"/>
        <v/>
      </c>
      <c r="S180" s="16" t="str">
        <f t="shared" si="10"/>
        <v/>
      </c>
      <c r="T180" s="16" t="str">
        <f t="shared" si="11"/>
        <v/>
      </c>
    </row>
    <row r="181" spans="2:20" ht="20.25" customHeight="1" x14ac:dyDescent="0.2">
      <c r="B181" s="130">
        <v>163</v>
      </c>
      <c r="C181" s="59"/>
      <c r="D181" s="59"/>
      <c r="E181" s="168"/>
      <c r="F181" s="204"/>
      <c r="G181" s="199" t="str">
        <f>IF(AND(C181&lt;&gt;"",D181&lt;&gt;"",E181&lt;&gt;"",F181&lt;&gt;""),Grunddaten!$G$4,"")</f>
        <v/>
      </c>
      <c r="H181" s="123"/>
      <c r="I181" s="161"/>
      <c r="J181" s="161"/>
      <c r="K181" s="161"/>
      <c r="L181" s="201"/>
      <c r="M181" s="143"/>
      <c r="N181" s="60"/>
      <c r="O181" s="61"/>
      <c r="P181" s="62"/>
      <c r="R181" s="16" t="str">
        <f t="shared" si="9"/>
        <v/>
      </c>
      <c r="S181" s="16" t="str">
        <f t="shared" si="10"/>
        <v/>
      </c>
      <c r="T181" s="16" t="str">
        <f t="shared" si="11"/>
        <v/>
      </c>
    </row>
    <row r="182" spans="2:20" ht="20.25" customHeight="1" x14ac:dyDescent="0.2">
      <c r="B182" s="130">
        <v>164</v>
      </c>
      <c r="C182" s="59"/>
      <c r="D182" s="59"/>
      <c r="E182" s="168"/>
      <c r="F182" s="204"/>
      <c r="G182" s="199" t="str">
        <f>IF(AND(C182&lt;&gt;"",D182&lt;&gt;"",E182&lt;&gt;"",F182&lt;&gt;""),Grunddaten!$G$4,"")</f>
        <v/>
      </c>
      <c r="H182" s="123"/>
      <c r="I182" s="161"/>
      <c r="J182" s="161"/>
      <c r="K182" s="161"/>
      <c r="L182" s="201"/>
      <c r="M182" s="143"/>
      <c r="N182" s="60"/>
      <c r="O182" s="61"/>
      <c r="P182" s="62"/>
      <c r="R182" s="16" t="str">
        <f t="shared" si="9"/>
        <v/>
      </c>
      <c r="S182" s="16" t="str">
        <f t="shared" si="10"/>
        <v/>
      </c>
      <c r="T182" s="16" t="str">
        <f t="shared" si="11"/>
        <v/>
      </c>
    </row>
    <row r="183" spans="2:20" ht="20.25" customHeight="1" x14ac:dyDescent="0.2">
      <c r="B183" s="130">
        <v>165</v>
      </c>
      <c r="C183" s="59"/>
      <c r="D183" s="59"/>
      <c r="E183" s="168"/>
      <c r="F183" s="204"/>
      <c r="G183" s="199" t="str">
        <f>IF(AND(C183&lt;&gt;"",D183&lt;&gt;"",E183&lt;&gt;"",F183&lt;&gt;""),Grunddaten!$G$4,"")</f>
        <v/>
      </c>
      <c r="H183" s="123"/>
      <c r="I183" s="161"/>
      <c r="J183" s="161"/>
      <c r="K183" s="161"/>
      <c r="L183" s="201"/>
      <c r="M183" s="143"/>
      <c r="N183" s="60"/>
      <c r="O183" s="61"/>
      <c r="P183" s="62"/>
      <c r="R183" s="16" t="str">
        <f t="shared" si="9"/>
        <v/>
      </c>
      <c r="S183" s="16" t="str">
        <f t="shared" si="10"/>
        <v/>
      </c>
      <c r="T183" s="16" t="str">
        <f t="shared" si="11"/>
        <v/>
      </c>
    </row>
    <row r="184" spans="2:20" ht="20.25" customHeight="1" x14ac:dyDescent="0.2">
      <c r="B184" s="130">
        <v>166</v>
      </c>
      <c r="C184" s="59"/>
      <c r="D184" s="59"/>
      <c r="E184" s="168"/>
      <c r="F184" s="204"/>
      <c r="G184" s="199" t="str">
        <f>IF(AND(C184&lt;&gt;"",D184&lt;&gt;"",E184&lt;&gt;"",F184&lt;&gt;""),Grunddaten!$G$4,"")</f>
        <v/>
      </c>
      <c r="H184" s="123"/>
      <c r="I184" s="161"/>
      <c r="J184" s="161"/>
      <c r="K184" s="161"/>
      <c r="L184" s="201"/>
      <c r="M184" s="143"/>
      <c r="N184" s="60"/>
      <c r="O184" s="61"/>
      <c r="P184" s="62"/>
      <c r="R184" s="16" t="str">
        <f t="shared" si="9"/>
        <v/>
      </c>
      <c r="S184" s="16" t="str">
        <f t="shared" si="10"/>
        <v/>
      </c>
      <c r="T184" s="16" t="str">
        <f t="shared" si="11"/>
        <v/>
      </c>
    </row>
    <row r="185" spans="2:20" ht="20.25" customHeight="1" x14ac:dyDescent="0.2">
      <c r="B185" s="130">
        <v>167</v>
      </c>
      <c r="C185" s="59"/>
      <c r="D185" s="59"/>
      <c r="E185" s="168"/>
      <c r="F185" s="204"/>
      <c r="G185" s="199" t="str">
        <f>IF(AND(C185&lt;&gt;"",D185&lt;&gt;"",E185&lt;&gt;"",F185&lt;&gt;""),Grunddaten!$G$4,"")</f>
        <v/>
      </c>
      <c r="H185" s="123"/>
      <c r="I185" s="161"/>
      <c r="J185" s="161"/>
      <c r="K185" s="161"/>
      <c r="L185" s="201"/>
      <c r="M185" s="143"/>
      <c r="N185" s="60"/>
      <c r="O185" s="61"/>
      <c r="P185" s="62"/>
      <c r="R185" s="16" t="str">
        <f t="shared" si="9"/>
        <v/>
      </c>
      <c r="S185" s="16" t="str">
        <f t="shared" si="10"/>
        <v/>
      </c>
      <c r="T185" s="16" t="str">
        <f t="shared" si="11"/>
        <v/>
      </c>
    </row>
    <row r="186" spans="2:20" ht="20.25" customHeight="1" x14ac:dyDescent="0.2">
      <c r="B186" s="130">
        <v>168</v>
      </c>
      <c r="C186" s="59"/>
      <c r="D186" s="59"/>
      <c r="E186" s="168"/>
      <c r="F186" s="204"/>
      <c r="G186" s="199" t="str">
        <f>IF(AND(C186&lt;&gt;"",D186&lt;&gt;"",E186&lt;&gt;"",F186&lt;&gt;""),Grunddaten!$G$4,"")</f>
        <v/>
      </c>
      <c r="H186" s="123"/>
      <c r="I186" s="161"/>
      <c r="J186" s="161"/>
      <c r="K186" s="161"/>
      <c r="L186" s="201"/>
      <c r="M186" s="143"/>
      <c r="N186" s="60"/>
      <c r="O186" s="61"/>
      <c r="P186" s="62"/>
      <c r="R186" s="16" t="str">
        <f t="shared" si="9"/>
        <v/>
      </c>
      <c r="S186" s="16" t="str">
        <f t="shared" si="10"/>
        <v/>
      </c>
      <c r="T186" s="16" t="str">
        <f t="shared" si="11"/>
        <v/>
      </c>
    </row>
    <row r="187" spans="2:20" ht="20.25" customHeight="1" x14ac:dyDescent="0.2">
      <c r="B187" s="130">
        <v>169</v>
      </c>
      <c r="C187" s="59"/>
      <c r="D187" s="59"/>
      <c r="E187" s="168"/>
      <c r="F187" s="204"/>
      <c r="G187" s="199" t="str">
        <f>IF(AND(C187&lt;&gt;"",D187&lt;&gt;"",E187&lt;&gt;"",F187&lt;&gt;""),Grunddaten!$G$4,"")</f>
        <v/>
      </c>
      <c r="H187" s="123"/>
      <c r="I187" s="161"/>
      <c r="J187" s="161"/>
      <c r="K187" s="161"/>
      <c r="L187" s="201"/>
      <c r="M187" s="143"/>
      <c r="N187" s="60"/>
      <c r="O187" s="61"/>
      <c r="P187" s="62"/>
      <c r="R187" s="16" t="str">
        <f t="shared" si="9"/>
        <v/>
      </c>
      <c r="S187" s="16" t="str">
        <f t="shared" si="10"/>
        <v/>
      </c>
      <c r="T187" s="16" t="str">
        <f t="shared" si="11"/>
        <v/>
      </c>
    </row>
    <row r="188" spans="2:20" ht="20.25" customHeight="1" x14ac:dyDescent="0.2">
      <c r="B188" s="130">
        <v>170</v>
      </c>
      <c r="C188" s="59"/>
      <c r="D188" s="59"/>
      <c r="E188" s="168"/>
      <c r="F188" s="204"/>
      <c r="G188" s="199" t="str">
        <f>IF(AND(C188&lt;&gt;"",D188&lt;&gt;"",E188&lt;&gt;"",F188&lt;&gt;""),Grunddaten!$G$4,"")</f>
        <v/>
      </c>
      <c r="H188" s="123"/>
      <c r="I188" s="161"/>
      <c r="J188" s="161"/>
      <c r="K188" s="161"/>
      <c r="L188" s="201"/>
      <c r="M188" s="143"/>
      <c r="N188" s="60"/>
      <c r="O188" s="61"/>
      <c r="P188" s="62"/>
      <c r="R188" s="16" t="str">
        <f t="shared" si="9"/>
        <v/>
      </c>
      <c r="S188" s="16" t="str">
        <f t="shared" si="10"/>
        <v/>
      </c>
      <c r="T188" s="16" t="str">
        <f t="shared" si="11"/>
        <v/>
      </c>
    </row>
    <row r="189" spans="2:20" ht="20.25" customHeight="1" x14ac:dyDescent="0.2">
      <c r="B189" s="130">
        <v>171</v>
      </c>
      <c r="C189" s="59"/>
      <c r="D189" s="59"/>
      <c r="E189" s="168"/>
      <c r="F189" s="204"/>
      <c r="G189" s="199" t="str">
        <f>IF(AND(C189&lt;&gt;"",D189&lt;&gt;"",E189&lt;&gt;"",F189&lt;&gt;""),Grunddaten!$G$4,"")</f>
        <v/>
      </c>
      <c r="H189" s="123"/>
      <c r="I189" s="161"/>
      <c r="J189" s="161"/>
      <c r="K189" s="161"/>
      <c r="L189" s="201"/>
      <c r="M189" s="143"/>
      <c r="N189" s="60"/>
      <c r="O189" s="61"/>
      <c r="P189" s="62"/>
      <c r="R189" s="16" t="str">
        <f t="shared" si="9"/>
        <v/>
      </c>
      <c r="S189" s="16" t="str">
        <f t="shared" si="10"/>
        <v/>
      </c>
      <c r="T189" s="16" t="str">
        <f t="shared" si="11"/>
        <v/>
      </c>
    </row>
    <row r="190" spans="2:20" ht="20.25" customHeight="1" x14ac:dyDescent="0.2">
      <c r="B190" s="130">
        <v>172</v>
      </c>
      <c r="C190" s="59"/>
      <c r="D190" s="59"/>
      <c r="E190" s="168"/>
      <c r="F190" s="204"/>
      <c r="G190" s="199" t="str">
        <f>IF(AND(C190&lt;&gt;"",D190&lt;&gt;"",E190&lt;&gt;"",F190&lt;&gt;""),Grunddaten!$G$4,"")</f>
        <v/>
      </c>
      <c r="H190" s="123"/>
      <c r="I190" s="161"/>
      <c r="J190" s="161"/>
      <c r="K190" s="161"/>
      <c r="L190" s="201"/>
      <c r="M190" s="143"/>
      <c r="N190" s="60"/>
      <c r="O190" s="61"/>
      <c r="P190" s="62"/>
      <c r="R190" s="16" t="str">
        <f t="shared" si="9"/>
        <v/>
      </c>
      <c r="S190" s="16" t="str">
        <f t="shared" si="10"/>
        <v/>
      </c>
      <c r="T190" s="16" t="str">
        <f t="shared" si="11"/>
        <v/>
      </c>
    </row>
    <row r="191" spans="2:20" ht="20.25" customHeight="1" x14ac:dyDescent="0.2">
      <c r="B191" s="130">
        <v>173</v>
      </c>
      <c r="C191" s="59"/>
      <c r="D191" s="59"/>
      <c r="E191" s="168"/>
      <c r="F191" s="204"/>
      <c r="G191" s="199" t="str">
        <f>IF(AND(C191&lt;&gt;"",D191&lt;&gt;"",E191&lt;&gt;"",F191&lt;&gt;""),Grunddaten!$G$4,"")</f>
        <v/>
      </c>
      <c r="H191" s="123"/>
      <c r="I191" s="161"/>
      <c r="J191" s="161"/>
      <c r="K191" s="161"/>
      <c r="L191" s="201"/>
      <c r="M191" s="143"/>
      <c r="N191" s="60"/>
      <c r="O191" s="61"/>
      <c r="P191" s="62"/>
      <c r="R191" s="16" t="str">
        <f t="shared" si="9"/>
        <v/>
      </c>
      <c r="S191" s="16" t="str">
        <f t="shared" si="10"/>
        <v/>
      </c>
      <c r="T191" s="16" t="str">
        <f t="shared" si="11"/>
        <v/>
      </c>
    </row>
    <row r="192" spans="2:20" ht="20.25" customHeight="1" x14ac:dyDescent="0.2">
      <c r="B192" s="130">
        <v>174</v>
      </c>
      <c r="C192" s="59"/>
      <c r="D192" s="59"/>
      <c r="E192" s="168"/>
      <c r="F192" s="204"/>
      <c r="G192" s="199" t="str">
        <f>IF(AND(C192&lt;&gt;"",D192&lt;&gt;"",E192&lt;&gt;"",F192&lt;&gt;""),Grunddaten!$G$4,"")</f>
        <v/>
      </c>
      <c r="H192" s="123"/>
      <c r="I192" s="161"/>
      <c r="J192" s="161"/>
      <c r="K192" s="161"/>
      <c r="L192" s="201"/>
      <c r="M192" s="143"/>
      <c r="N192" s="60"/>
      <c r="O192" s="61"/>
      <c r="P192" s="62"/>
      <c r="R192" s="16" t="str">
        <f t="shared" si="9"/>
        <v/>
      </c>
      <c r="S192" s="16" t="str">
        <f t="shared" si="10"/>
        <v/>
      </c>
      <c r="T192" s="16" t="str">
        <f t="shared" si="11"/>
        <v/>
      </c>
    </row>
    <row r="193" spans="2:20" ht="20.25" customHeight="1" x14ac:dyDescent="0.2">
      <c r="B193" s="130">
        <v>175</v>
      </c>
      <c r="C193" s="59"/>
      <c r="D193" s="59"/>
      <c r="E193" s="168"/>
      <c r="F193" s="204"/>
      <c r="G193" s="199" t="str">
        <f>IF(AND(C193&lt;&gt;"",D193&lt;&gt;"",E193&lt;&gt;"",F193&lt;&gt;""),Grunddaten!$G$4,"")</f>
        <v/>
      </c>
      <c r="H193" s="123"/>
      <c r="I193" s="161"/>
      <c r="J193" s="161"/>
      <c r="K193" s="161"/>
      <c r="L193" s="201"/>
      <c r="M193" s="143"/>
      <c r="N193" s="60"/>
      <c r="O193" s="61"/>
      <c r="P193" s="62"/>
      <c r="R193" s="16" t="str">
        <f t="shared" si="9"/>
        <v/>
      </c>
      <c r="S193" s="16" t="str">
        <f t="shared" si="10"/>
        <v/>
      </c>
      <c r="T193" s="16" t="str">
        <f t="shared" si="11"/>
        <v/>
      </c>
    </row>
    <row r="194" spans="2:20" ht="20.25" customHeight="1" x14ac:dyDescent="0.2">
      <c r="B194" s="130">
        <v>176</v>
      </c>
      <c r="C194" s="59"/>
      <c r="D194" s="59"/>
      <c r="E194" s="168"/>
      <c r="F194" s="204"/>
      <c r="G194" s="199" t="str">
        <f>IF(AND(C194&lt;&gt;"",D194&lt;&gt;"",E194&lt;&gt;"",F194&lt;&gt;""),Grunddaten!$G$4,"")</f>
        <v/>
      </c>
      <c r="H194" s="123"/>
      <c r="I194" s="161"/>
      <c r="J194" s="161"/>
      <c r="K194" s="161"/>
      <c r="L194" s="201"/>
      <c r="M194" s="143"/>
      <c r="N194" s="60"/>
      <c r="O194" s="61"/>
      <c r="P194" s="62"/>
      <c r="R194" s="16" t="str">
        <f t="shared" si="9"/>
        <v/>
      </c>
      <c r="S194" s="16" t="str">
        <f t="shared" si="10"/>
        <v/>
      </c>
      <c r="T194" s="16" t="str">
        <f t="shared" si="11"/>
        <v/>
      </c>
    </row>
    <row r="195" spans="2:20" ht="20.25" customHeight="1" x14ac:dyDescent="0.2">
      <c r="B195" s="130">
        <v>177</v>
      </c>
      <c r="C195" s="59"/>
      <c r="D195" s="59"/>
      <c r="E195" s="168"/>
      <c r="F195" s="204"/>
      <c r="G195" s="199" t="str">
        <f>IF(AND(C195&lt;&gt;"",D195&lt;&gt;"",E195&lt;&gt;"",F195&lt;&gt;""),Grunddaten!$G$4,"")</f>
        <v/>
      </c>
      <c r="H195" s="123"/>
      <c r="I195" s="161"/>
      <c r="J195" s="161"/>
      <c r="K195" s="161"/>
      <c r="L195" s="201"/>
      <c r="M195" s="143"/>
      <c r="N195" s="60"/>
      <c r="O195" s="61"/>
      <c r="P195" s="62"/>
      <c r="R195" s="16" t="str">
        <f t="shared" si="9"/>
        <v/>
      </c>
      <c r="S195" s="16" t="str">
        <f t="shared" si="10"/>
        <v/>
      </c>
      <c r="T195" s="16" t="str">
        <f t="shared" si="11"/>
        <v/>
      </c>
    </row>
    <row r="196" spans="2:20" ht="20.25" customHeight="1" x14ac:dyDescent="0.2">
      <c r="B196" s="130">
        <v>178</v>
      </c>
      <c r="C196" s="59"/>
      <c r="D196" s="59"/>
      <c r="E196" s="168"/>
      <c r="F196" s="204"/>
      <c r="G196" s="199" t="str">
        <f>IF(AND(C196&lt;&gt;"",D196&lt;&gt;"",E196&lt;&gt;"",F196&lt;&gt;""),Grunddaten!$G$4,"")</f>
        <v/>
      </c>
      <c r="H196" s="123"/>
      <c r="I196" s="161"/>
      <c r="J196" s="161"/>
      <c r="K196" s="161"/>
      <c r="L196" s="201"/>
      <c r="M196" s="143"/>
      <c r="N196" s="60"/>
      <c r="O196" s="61"/>
      <c r="P196" s="62"/>
      <c r="R196" s="16" t="str">
        <f t="shared" si="9"/>
        <v/>
      </c>
      <c r="S196" s="16" t="str">
        <f t="shared" si="10"/>
        <v/>
      </c>
      <c r="T196" s="16" t="str">
        <f t="shared" si="11"/>
        <v/>
      </c>
    </row>
    <row r="197" spans="2:20" ht="20.25" customHeight="1" x14ac:dyDescent="0.2">
      <c r="B197" s="130">
        <v>179</v>
      </c>
      <c r="C197" s="59"/>
      <c r="D197" s="59"/>
      <c r="E197" s="168"/>
      <c r="F197" s="204"/>
      <c r="G197" s="199" t="str">
        <f>IF(AND(C197&lt;&gt;"",D197&lt;&gt;"",E197&lt;&gt;"",F197&lt;&gt;""),Grunddaten!$G$4,"")</f>
        <v/>
      </c>
      <c r="H197" s="123"/>
      <c r="I197" s="161"/>
      <c r="J197" s="161"/>
      <c r="K197" s="161"/>
      <c r="L197" s="201"/>
      <c r="M197" s="143"/>
      <c r="N197" s="60"/>
      <c r="O197" s="61"/>
      <c r="P197" s="62"/>
      <c r="R197" s="16" t="str">
        <f t="shared" si="9"/>
        <v/>
      </c>
      <c r="S197" s="16" t="str">
        <f t="shared" si="10"/>
        <v/>
      </c>
      <c r="T197" s="16" t="str">
        <f t="shared" si="11"/>
        <v/>
      </c>
    </row>
    <row r="198" spans="2:20" ht="20.25" customHeight="1" x14ac:dyDescent="0.2">
      <c r="B198" s="130">
        <v>180</v>
      </c>
      <c r="C198" s="59"/>
      <c r="D198" s="59"/>
      <c r="E198" s="168"/>
      <c r="F198" s="204"/>
      <c r="G198" s="199" t="str">
        <f>IF(AND(C198&lt;&gt;"",D198&lt;&gt;"",E198&lt;&gt;"",F198&lt;&gt;""),Grunddaten!$G$4,"")</f>
        <v/>
      </c>
      <c r="H198" s="123"/>
      <c r="I198" s="161"/>
      <c r="J198" s="161"/>
      <c r="K198" s="161"/>
      <c r="L198" s="201"/>
      <c r="M198" s="143"/>
      <c r="N198" s="60"/>
      <c r="O198" s="61"/>
      <c r="P198" s="62"/>
      <c r="R198" s="16" t="str">
        <f t="shared" si="9"/>
        <v/>
      </c>
      <c r="S198" s="16" t="str">
        <f t="shared" si="10"/>
        <v/>
      </c>
      <c r="T198" s="16" t="str">
        <f t="shared" si="11"/>
        <v/>
      </c>
    </row>
    <row r="199" spans="2:20" ht="20.25" customHeight="1" x14ac:dyDescent="0.2">
      <c r="B199" s="130">
        <v>181</v>
      </c>
      <c r="C199" s="59"/>
      <c r="D199" s="59"/>
      <c r="E199" s="168"/>
      <c r="F199" s="204"/>
      <c r="G199" s="199" t="str">
        <f>IF(AND(C199&lt;&gt;"",D199&lt;&gt;"",E199&lt;&gt;"",F199&lt;&gt;""),Grunddaten!$G$4,"")</f>
        <v/>
      </c>
      <c r="H199" s="123"/>
      <c r="I199" s="161"/>
      <c r="J199" s="161"/>
      <c r="K199" s="161"/>
      <c r="L199" s="201"/>
      <c r="M199" s="143"/>
      <c r="N199" s="60"/>
      <c r="O199" s="61"/>
      <c r="P199" s="62"/>
      <c r="R199" s="16" t="str">
        <f t="shared" si="9"/>
        <v/>
      </c>
      <c r="S199" s="16" t="str">
        <f t="shared" si="10"/>
        <v/>
      </c>
      <c r="T199" s="16" t="str">
        <f t="shared" si="11"/>
        <v/>
      </c>
    </row>
    <row r="200" spans="2:20" ht="20.25" customHeight="1" x14ac:dyDescent="0.2">
      <c r="B200" s="130">
        <v>182</v>
      </c>
      <c r="C200" s="59"/>
      <c r="D200" s="59"/>
      <c r="E200" s="168"/>
      <c r="F200" s="204"/>
      <c r="G200" s="199" t="str">
        <f>IF(AND(C200&lt;&gt;"",D200&lt;&gt;"",E200&lt;&gt;"",F200&lt;&gt;""),Grunddaten!$G$4,"")</f>
        <v/>
      </c>
      <c r="H200" s="123"/>
      <c r="I200" s="161"/>
      <c r="J200" s="161"/>
      <c r="K200" s="161"/>
      <c r="L200" s="201"/>
      <c r="M200" s="143"/>
      <c r="N200" s="60"/>
      <c r="O200" s="61"/>
      <c r="P200" s="62"/>
      <c r="R200" s="16" t="str">
        <f t="shared" si="9"/>
        <v/>
      </c>
      <c r="S200" s="16" t="str">
        <f t="shared" si="10"/>
        <v/>
      </c>
      <c r="T200" s="16" t="str">
        <f t="shared" si="11"/>
        <v/>
      </c>
    </row>
    <row r="201" spans="2:20" ht="20.25" customHeight="1" x14ac:dyDescent="0.2">
      <c r="B201" s="130">
        <v>183</v>
      </c>
      <c r="C201" s="59"/>
      <c r="D201" s="59"/>
      <c r="E201" s="168"/>
      <c r="F201" s="204"/>
      <c r="G201" s="199" t="str">
        <f>IF(AND(C201&lt;&gt;"",D201&lt;&gt;"",E201&lt;&gt;"",F201&lt;&gt;""),Grunddaten!$G$4,"")</f>
        <v/>
      </c>
      <c r="H201" s="123"/>
      <c r="I201" s="161"/>
      <c r="J201" s="161"/>
      <c r="K201" s="161"/>
      <c r="L201" s="201"/>
      <c r="M201" s="143"/>
      <c r="N201" s="60"/>
      <c r="O201" s="61"/>
      <c r="P201" s="62"/>
      <c r="R201" s="16" t="str">
        <f t="shared" si="9"/>
        <v/>
      </c>
      <c r="S201" s="16" t="str">
        <f t="shared" si="10"/>
        <v/>
      </c>
      <c r="T201" s="16" t="str">
        <f t="shared" si="11"/>
        <v/>
      </c>
    </row>
    <row r="202" spans="2:20" ht="20.25" customHeight="1" x14ac:dyDescent="0.2">
      <c r="B202" s="130">
        <v>184</v>
      </c>
      <c r="C202" s="59"/>
      <c r="D202" s="59"/>
      <c r="E202" s="168"/>
      <c r="F202" s="204"/>
      <c r="G202" s="199" t="str">
        <f>IF(AND(C202&lt;&gt;"",D202&lt;&gt;"",E202&lt;&gt;"",F202&lt;&gt;""),Grunddaten!$G$4,"")</f>
        <v/>
      </c>
      <c r="H202" s="123"/>
      <c r="I202" s="161"/>
      <c r="J202" s="161"/>
      <c r="K202" s="161"/>
      <c r="L202" s="201"/>
      <c r="M202" s="143"/>
      <c r="N202" s="60"/>
      <c r="O202" s="61"/>
      <c r="P202" s="62"/>
      <c r="R202" s="16" t="str">
        <f t="shared" si="9"/>
        <v/>
      </c>
      <c r="S202" s="16" t="str">
        <f t="shared" si="10"/>
        <v/>
      </c>
      <c r="T202" s="16" t="str">
        <f t="shared" si="11"/>
        <v/>
      </c>
    </row>
    <row r="203" spans="2:20" ht="20.25" customHeight="1" x14ac:dyDescent="0.2">
      <c r="B203" s="130">
        <v>185</v>
      </c>
      <c r="C203" s="59"/>
      <c r="D203" s="59"/>
      <c r="E203" s="168"/>
      <c r="F203" s="204"/>
      <c r="G203" s="199" t="str">
        <f>IF(AND(C203&lt;&gt;"",D203&lt;&gt;"",E203&lt;&gt;"",F203&lt;&gt;""),Grunddaten!$G$4,"")</f>
        <v/>
      </c>
      <c r="H203" s="123"/>
      <c r="I203" s="161"/>
      <c r="J203" s="161"/>
      <c r="K203" s="161"/>
      <c r="L203" s="201"/>
      <c r="M203" s="143"/>
      <c r="N203" s="60"/>
      <c r="O203" s="61"/>
      <c r="P203" s="62"/>
      <c r="R203" s="16" t="str">
        <f t="shared" si="9"/>
        <v/>
      </c>
      <c r="S203" s="16" t="str">
        <f t="shared" si="10"/>
        <v/>
      </c>
      <c r="T203" s="16" t="str">
        <f t="shared" si="11"/>
        <v/>
      </c>
    </row>
    <row r="204" spans="2:20" ht="20.25" customHeight="1" x14ac:dyDescent="0.2">
      <c r="B204" s="130">
        <v>186</v>
      </c>
      <c r="C204" s="59"/>
      <c r="D204" s="59"/>
      <c r="E204" s="168"/>
      <c r="F204" s="204"/>
      <c r="G204" s="199" t="str">
        <f>IF(AND(C204&lt;&gt;"",D204&lt;&gt;"",E204&lt;&gt;"",F204&lt;&gt;""),Grunddaten!$G$4,"")</f>
        <v/>
      </c>
      <c r="H204" s="123"/>
      <c r="I204" s="161"/>
      <c r="J204" s="161"/>
      <c r="K204" s="161"/>
      <c r="L204" s="201"/>
      <c r="M204" s="143"/>
      <c r="N204" s="60"/>
      <c r="O204" s="61"/>
      <c r="P204" s="62"/>
      <c r="R204" s="16" t="str">
        <f t="shared" si="9"/>
        <v/>
      </c>
      <c r="S204" s="16" t="str">
        <f t="shared" si="10"/>
        <v/>
      </c>
      <c r="T204" s="16" t="str">
        <f t="shared" si="11"/>
        <v/>
      </c>
    </row>
    <row r="205" spans="2:20" ht="20.25" customHeight="1" x14ac:dyDescent="0.2">
      <c r="B205" s="130">
        <v>187</v>
      </c>
      <c r="C205" s="59"/>
      <c r="D205" s="59"/>
      <c r="E205" s="168"/>
      <c r="F205" s="204"/>
      <c r="G205" s="199" t="str">
        <f>IF(AND(C205&lt;&gt;"",D205&lt;&gt;"",E205&lt;&gt;"",F205&lt;&gt;""),Grunddaten!$G$4,"")</f>
        <v/>
      </c>
      <c r="H205" s="123"/>
      <c r="I205" s="161"/>
      <c r="J205" s="161"/>
      <c r="K205" s="161"/>
      <c r="L205" s="201"/>
      <c r="M205" s="143"/>
      <c r="N205" s="60"/>
      <c r="O205" s="61"/>
      <c r="P205" s="62"/>
      <c r="R205" s="16" t="str">
        <f t="shared" si="9"/>
        <v/>
      </c>
      <c r="S205" s="16" t="str">
        <f t="shared" si="10"/>
        <v/>
      </c>
      <c r="T205" s="16" t="str">
        <f t="shared" si="11"/>
        <v/>
      </c>
    </row>
    <row r="206" spans="2:20" ht="20.25" customHeight="1" x14ac:dyDescent="0.2">
      <c r="B206" s="130">
        <v>188</v>
      </c>
      <c r="C206" s="59"/>
      <c r="D206" s="59"/>
      <c r="E206" s="168"/>
      <c r="F206" s="204"/>
      <c r="G206" s="199" t="str">
        <f>IF(AND(C206&lt;&gt;"",D206&lt;&gt;"",E206&lt;&gt;"",F206&lt;&gt;""),Grunddaten!$G$4,"")</f>
        <v/>
      </c>
      <c r="H206" s="123"/>
      <c r="I206" s="161"/>
      <c r="J206" s="161"/>
      <c r="K206" s="161"/>
      <c r="L206" s="201"/>
      <c r="M206" s="143"/>
      <c r="N206" s="60"/>
      <c r="O206" s="61"/>
      <c r="P206" s="62"/>
      <c r="R206" s="16" t="str">
        <f t="shared" si="9"/>
        <v/>
      </c>
      <c r="S206" s="16" t="str">
        <f t="shared" si="10"/>
        <v/>
      </c>
      <c r="T206" s="16" t="str">
        <f t="shared" si="11"/>
        <v/>
      </c>
    </row>
    <row r="207" spans="2:20" ht="20.25" customHeight="1" x14ac:dyDescent="0.2">
      <c r="B207" s="130">
        <v>189</v>
      </c>
      <c r="C207" s="59"/>
      <c r="D207" s="59"/>
      <c r="E207" s="168"/>
      <c r="F207" s="204"/>
      <c r="G207" s="199" t="str">
        <f>IF(AND(C207&lt;&gt;"",D207&lt;&gt;"",E207&lt;&gt;"",F207&lt;&gt;""),Grunddaten!$G$4,"")</f>
        <v/>
      </c>
      <c r="H207" s="123"/>
      <c r="I207" s="161"/>
      <c r="J207" s="161"/>
      <c r="K207" s="161"/>
      <c r="L207" s="201"/>
      <c r="M207" s="143"/>
      <c r="N207" s="60"/>
      <c r="O207" s="61"/>
      <c r="P207" s="62"/>
      <c r="R207" s="16" t="str">
        <f t="shared" si="9"/>
        <v/>
      </c>
      <c r="S207" s="16" t="str">
        <f t="shared" si="10"/>
        <v/>
      </c>
      <c r="T207" s="16" t="str">
        <f t="shared" si="11"/>
        <v/>
      </c>
    </row>
    <row r="208" spans="2:20" ht="20.25" customHeight="1" x14ac:dyDescent="0.2">
      <c r="B208" s="130">
        <v>190</v>
      </c>
      <c r="C208" s="59"/>
      <c r="D208" s="59"/>
      <c r="E208" s="168"/>
      <c r="F208" s="204"/>
      <c r="G208" s="199" t="str">
        <f>IF(AND(C208&lt;&gt;"",D208&lt;&gt;"",E208&lt;&gt;"",F208&lt;&gt;""),Grunddaten!$G$4,"")</f>
        <v/>
      </c>
      <c r="H208" s="123"/>
      <c r="I208" s="161"/>
      <c r="J208" s="161"/>
      <c r="K208" s="161"/>
      <c r="L208" s="201"/>
      <c r="M208" s="143"/>
      <c r="N208" s="60"/>
      <c r="O208" s="61"/>
      <c r="P208" s="62"/>
      <c r="R208" s="16" t="str">
        <f t="shared" si="9"/>
        <v/>
      </c>
      <c r="S208" s="16" t="str">
        <f t="shared" si="10"/>
        <v/>
      </c>
      <c r="T208" s="16" t="str">
        <f t="shared" si="11"/>
        <v/>
      </c>
    </row>
    <row r="209" spans="2:20" ht="20.25" customHeight="1" x14ac:dyDescent="0.2">
      <c r="B209" s="130">
        <v>191</v>
      </c>
      <c r="C209" s="59"/>
      <c r="D209" s="59"/>
      <c r="E209" s="168"/>
      <c r="F209" s="204"/>
      <c r="G209" s="199" t="str">
        <f>IF(AND(C209&lt;&gt;"",D209&lt;&gt;"",E209&lt;&gt;"",F209&lt;&gt;""),Grunddaten!$G$4,"")</f>
        <v/>
      </c>
      <c r="H209" s="123"/>
      <c r="I209" s="161"/>
      <c r="J209" s="161"/>
      <c r="K209" s="161"/>
      <c r="L209" s="201"/>
      <c r="M209" s="143"/>
      <c r="N209" s="60"/>
      <c r="O209" s="61"/>
      <c r="P209" s="62"/>
      <c r="R209" s="16" t="str">
        <f t="shared" si="9"/>
        <v/>
      </c>
      <c r="S209" s="16" t="str">
        <f t="shared" si="10"/>
        <v/>
      </c>
      <c r="T209" s="16" t="str">
        <f t="shared" si="11"/>
        <v/>
      </c>
    </row>
    <row r="210" spans="2:20" ht="20.25" customHeight="1" x14ac:dyDescent="0.2">
      <c r="B210" s="130">
        <v>192</v>
      </c>
      <c r="C210" s="59"/>
      <c r="D210" s="59"/>
      <c r="E210" s="168"/>
      <c r="F210" s="204"/>
      <c r="G210" s="199" t="str">
        <f>IF(AND(C210&lt;&gt;"",D210&lt;&gt;"",E210&lt;&gt;"",F210&lt;&gt;""),Grunddaten!$G$4,"")</f>
        <v/>
      </c>
      <c r="H210" s="123"/>
      <c r="I210" s="161"/>
      <c r="J210" s="161"/>
      <c r="K210" s="161"/>
      <c r="L210" s="201"/>
      <c r="M210" s="143"/>
      <c r="N210" s="60"/>
      <c r="O210" s="61"/>
      <c r="P210" s="62"/>
      <c r="R210" s="16" t="str">
        <f t="shared" si="9"/>
        <v/>
      </c>
      <c r="S210" s="16" t="str">
        <f t="shared" si="10"/>
        <v/>
      </c>
      <c r="T210" s="16" t="str">
        <f t="shared" si="11"/>
        <v/>
      </c>
    </row>
    <row r="211" spans="2:20" ht="20.25" customHeight="1" x14ac:dyDescent="0.2">
      <c r="B211" s="130">
        <v>193</v>
      </c>
      <c r="C211" s="59"/>
      <c r="D211" s="59"/>
      <c r="E211" s="168"/>
      <c r="F211" s="204"/>
      <c r="G211" s="199" t="str">
        <f>IF(AND(C211&lt;&gt;"",D211&lt;&gt;"",E211&lt;&gt;"",F211&lt;&gt;""),Grunddaten!$G$4,"")</f>
        <v/>
      </c>
      <c r="H211" s="123"/>
      <c r="I211" s="161"/>
      <c r="J211" s="161"/>
      <c r="K211" s="161"/>
      <c r="L211" s="201"/>
      <c r="M211" s="143"/>
      <c r="N211" s="60"/>
      <c r="O211" s="61"/>
      <c r="P211" s="62"/>
      <c r="R211" s="16" t="str">
        <f t="shared" si="9"/>
        <v/>
      </c>
      <c r="S211" s="16" t="str">
        <f t="shared" si="10"/>
        <v/>
      </c>
      <c r="T211" s="16" t="str">
        <f t="shared" si="11"/>
        <v/>
      </c>
    </row>
    <row r="212" spans="2:20" ht="20.25" customHeight="1" x14ac:dyDescent="0.2">
      <c r="B212" s="130">
        <v>194</v>
      </c>
      <c r="C212" s="59"/>
      <c r="D212" s="59"/>
      <c r="E212" s="168"/>
      <c r="F212" s="204"/>
      <c r="G212" s="199" t="str">
        <f>IF(AND(C212&lt;&gt;"",D212&lt;&gt;"",E212&lt;&gt;"",F212&lt;&gt;""),Grunddaten!$G$4,"")</f>
        <v/>
      </c>
      <c r="H212" s="123"/>
      <c r="I212" s="161"/>
      <c r="J212" s="161"/>
      <c r="K212" s="161"/>
      <c r="L212" s="201"/>
      <c r="M212" s="143"/>
      <c r="N212" s="60"/>
      <c r="O212" s="61"/>
      <c r="P212" s="62"/>
      <c r="R212" s="16" t="str">
        <f t="shared" si="9"/>
        <v/>
      </c>
      <c r="S212" s="16" t="str">
        <f t="shared" si="10"/>
        <v/>
      </c>
      <c r="T212" s="16" t="str">
        <f t="shared" si="11"/>
        <v/>
      </c>
    </row>
    <row r="213" spans="2:20" ht="20.25" customHeight="1" x14ac:dyDescent="0.2">
      <c r="B213" s="130">
        <v>195</v>
      </c>
      <c r="C213" s="59"/>
      <c r="D213" s="59"/>
      <c r="E213" s="168"/>
      <c r="F213" s="204"/>
      <c r="G213" s="199" t="str">
        <f>IF(AND(C213&lt;&gt;"",D213&lt;&gt;"",E213&lt;&gt;"",F213&lt;&gt;""),Grunddaten!$G$4,"")</f>
        <v/>
      </c>
      <c r="H213" s="123"/>
      <c r="I213" s="161"/>
      <c r="J213" s="161"/>
      <c r="K213" s="161"/>
      <c r="L213" s="201"/>
      <c r="M213" s="143"/>
      <c r="N213" s="60"/>
      <c r="O213" s="61"/>
      <c r="P213" s="62"/>
      <c r="R213" s="16" t="str">
        <f t="shared" si="9"/>
        <v/>
      </c>
      <c r="S213" s="16" t="str">
        <f t="shared" si="10"/>
        <v/>
      </c>
      <c r="T213" s="16" t="str">
        <f t="shared" si="11"/>
        <v/>
      </c>
    </row>
    <row r="214" spans="2:20" ht="20.25" customHeight="1" x14ac:dyDescent="0.2">
      <c r="B214" s="130">
        <v>196</v>
      </c>
      <c r="C214" s="59"/>
      <c r="D214" s="59"/>
      <c r="E214" s="168"/>
      <c r="F214" s="204"/>
      <c r="G214" s="199" t="str">
        <f>IF(AND(C214&lt;&gt;"",D214&lt;&gt;"",E214&lt;&gt;"",F214&lt;&gt;""),Grunddaten!$G$4,"")</f>
        <v/>
      </c>
      <c r="H214" s="123"/>
      <c r="I214" s="161"/>
      <c r="J214" s="161"/>
      <c r="K214" s="161"/>
      <c r="L214" s="201"/>
      <c r="M214" s="143"/>
      <c r="N214" s="60"/>
      <c r="O214" s="61"/>
      <c r="P214" s="62"/>
      <c r="R214" s="16" t="str">
        <f t="shared" ref="R214:R277" si="12">IF(C214&lt;&gt;"",COUNTIFS($S$19:$S$918,TRIM(C214),$T$19:$T$918,TRIM(D214))&gt;1,"")</f>
        <v/>
      </c>
      <c r="S214" s="16" t="str">
        <f t="shared" si="10"/>
        <v/>
      </c>
      <c r="T214" s="16" t="str">
        <f t="shared" si="11"/>
        <v/>
      </c>
    </row>
    <row r="215" spans="2:20" ht="20.25" customHeight="1" x14ac:dyDescent="0.2">
      <c r="B215" s="130">
        <v>197</v>
      </c>
      <c r="C215" s="59"/>
      <c r="D215" s="59"/>
      <c r="E215" s="168"/>
      <c r="F215" s="204"/>
      <c r="G215" s="199" t="str">
        <f>IF(AND(C215&lt;&gt;"",D215&lt;&gt;"",E215&lt;&gt;"",F215&lt;&gt;""),Grunddaten!$G$4,"")</f>
        <v/>
      </c>
      <c r="H215" s="123"/>
      <c r="I215" s="161"/>
      <c r="J215" s="161"/>
      <c r="K215" s="161"/>
      <c r="L215" s="201"/>
      <c r="M215" s="143"/>
      <c r="N215" s="60"/>
      <c r="O215" s="61"/>
      <c r="P215" s="62"/>
      <c r="R215" s="16" t="str">
        <f t="shared" si="12"/>
        <v/>
      </c>
      <c r="S215" s="16" t="str">
        <f t="shared" si="10"/>
        <v/>
      </c>
      <c r="T215" s="16" t="str">
        <f t="shared" si="11"/>
        <v/>
      </c>
    </row>
    <row r="216" spans="2:20" ht="20.25" customHeight="1" x14ac:dyDescent="0.2">
      <c r="B216" s="130">
        <v>198</v>
      </c>
      <c r="C216" s="59"/>
      <c r="D216" s="59"/>
      <c r="E216" s="168"/>
      <c r="F216" s="204"/>
      <c r="G216" s="199" t="str">
        <f>IF(AND(C216&lt;&gt;"",D216&lt;&gt;"",E216&lt;&gt;"",F216&lt;&gt;""),Grunddaten!$G$4,"")</f>
        <v/>
      </c>
      <c r="H216" s="123"/>
      <c r="I216" s="161"/>
      <c r="J216" s="161"/>
      <c r="K216" s="161"/>
      <c r="L216" s="201"/>
      <c r="M216" s="143"/>
      <c r="N216" s="60"/>
      <c r="O216" s="61"/>
      <c r="P216" s="62"/>
      <c r="R216" s="16" t="str">
        <f t="shared" si="12"/>
        <v/>
      </c>
      <c r="S216" s="16" t="str">
        <f t="shared" si="10"/>
        <v/>
      </c>
      <c r="T216" s="16" t="str">
        <f t="shared" si="11"/>
        <v/>
      </c>
    </row>
    <row r="217" spans="2:20" ht="20.25" customHeight="1" x14ac:dyDescent="0.2">
      <c r="B217" s="130">
        <v>199</v>
      </c>
      <c r="C217" s="59"/>
      <c r="D217" s="59"/>
      <c r="E217" s="168"/>
      <c r="F217" s="204"/>
      <c r="G217" s="199" t="str">
        <f>IF(AND(C217&lt;&gt;"",D217&lt;&gt;"",E217&lt;&gt;"",F217&lt;&gt;""),Grunddaten!$G$4,"")</f>
        <v/>
      </c>
      <c r="H217" s="123"/>
      <c r="I217" s="161"/>
      <c r="J217" s="161"/>
      <c r="K217" s="161"/>
      <c r="L217" s="201"/>
      <c r="M217" s="143"/>
      <c r="N217" s="60"/>
      <c r="O217" s="61"/>
      <c r="P217" s="62"/>
      <c r="R217" s="16" t="str">
        <f t="shared" si="12"/>
        <v/>
      </c>
      <c r="S217" s="16" t="str">
        <f t="shared" si="10"/>
        <v/>
      </c>
      <c r="T217" s="16" t="str">
        <f t="shared" si="11"/>
        <v/>
      </c>
    </row>
    <row r="218" spans="2:20" ht="20.25" customHeight="1" x14ac:dyDescent="0.2">
      <c r="B218" s="130">
        <v>200</v>
      </c>
      <c r="C218" s="59"/>
      <c r="D218" s="59"/>
      <c r="E218" s="168"/>
      <c r="F218" s="204"/>
      <c r="G218" s="199" t="str">
        <f>IF(AND(C218&lt;&gt;"",D218&lt;&gt;"",E218&lt;&gt;"",F218&lt;&gt;""),Grunddaten!$G$4,"")</f>
        <v/>
      </c>
      <c r="H218" s="123"/>
      <c r="I218" s="161"/>
      <c r="J218" s="161"/>
      <c r="K218" s="161"/>
      <c r="L218" s="201"/>
      <c r="M218" s="143"/>
      <c r="N218" s="60"/>
      <c r="O218" s="61"/>
      <c r="P218" s="62"/>
      <c r="R218" s="16" t="str">
        <f t="shared" si="12"/>
        <v/>
      </c>
      <c r="S218" s="16" t="str">
        <f t="shared" si="10"/>
        <v/>
      </c>
      <c r="T218" s="16" t="str">
        <f t="shared" si="11"/>
        <v/>
      </c>
    </row>
    <row r="219" spans="2:20" ht="20.25" customHeight="1" x14ac:dyDescent="0.2">
      <c r="B219" s="130">
        <v>201</v>
      </c>
      <c r="C219" s="59"/>
      <c r="D219" s="59"/>
      <c r="E219" s="168"/>
      <c r="F219" s="204"/>
      <c r="G219" s="199" t="str">
        <f>IF(AND(C219&lt;&gt;"",D219&lt;&gt;"",E219&lt;&gt;"",F219&lt;&gt;""),Grunddaten!$G$4,"")</f>
        <v/>
      </c>
      <c r="H219" s="123"/>
      <c r="I219" s="161"/>
      <c r="J219" s="161"/>
      <c r="K219" s="161"/>
      <c r="L219" s="201"/>
      <c r="M219" s="143"/>
      <c r="N219" s="60"/>
      <c r="O219" s="61"/>
      <c r="P219" s="62"/>
      <c r="R219" s="16" t="str">
        <f t="shared" si="12"/>
        <v/>
      </c>
      <c r="S219" s="16" t="str">
        <f t="shared" si="10"/>
        <v/>
      </c>
      <c r="T219" s="16" t="str">
        <f t="shared" si="11"/>
        <v/>
      </c>
    </row>
    <row r="220" spans="2:20" ht="20.25" customHeight="1" x14ac:dyDescent="0.2">
      <c r="B220" s="130">
        <v>202</v>
      </c>
      <c r="C220" s="59"/>
      <c r="D220" s="59"/>
      <c r="E220" s="168"/>
      <c r="F220" s="204"/>
      <c r="G220" s="199" t="str">
        <f>IF(AND(C220&lt;&gt;"",D220&lt;&gt;"",E220&lt;&gt;"",F220&lt;&gt;""),Grunddaten!$G$4,"")</f>
        <v/>
      </c>
      <c r="H220" s="123"/>
      <c r="I220" s="161"/>
      <c r="J220" s="161"/>
      <c r="K220" s="161"/>
      <c r="L220" s="201"/>
      <c r="M220" s="143"/>
      <c r="N220" s="60"/>
      <c r="O220" s="61"/>
      <c r="P220" s="62"/>
      <c r="R220" s="16" t="str">
        <f t="shared" si="12"/>
        <v/>
      </c>
      <c r="S220" s="16" t="str">
        <f t="shared" ref="S220:S283" si="13">TRIM(C220)</f>
        <v/>
      </c>
      <c r="T220" s="16" t="str">
        <f t="shared" ref="T220:T283" si="14">TRIM(D220)</f>
        <v/>
      </c>
    </row>
    <row r="221" spans="2:20" ht="20.25" customHeight="1" x14ac:dyDescent="0.2">
      <c r="B221" s="130">
        <v>203</v>
      </c>
      <c r="C221" s="59"/>
      <c r="D221" s="59"/>
      <c r="E221" s="168"/>
      <c r="F221" s="204"/>
      <c r="G221" s="199" t="str">
        <f>IF(AND(C221&lt;&gt;"",D221&lt;&gt;"",E221&lt;&gt;"",F221&lt;&gt;""),Grunddaten!$G$4,"")</f>
        <v/>
      </c>
      <c r="H221" s="123"/>
      <c r="I221" s="161"/>
      <c r="J221" s="161"/>
      <c r="K221" s="161"/>
      <c r="L221" s="201"/>
      <c r="M221" s="143"/>
      <c r="N221" s="60"/>
      <c r="O221" s="61"/>
      <c r="P221" s="62"/>
      <c r="R221" s="16" t="str">
        <f t="shared" si="12"/>
        <v/>
      </c>
      <c r="S221" s="16" t="str">
        <f t="shared" si="13"/>
        <v/>
      </c>
      <c r="T221" s="16" t="str">
        <f t="shared" si="14"/>
        <v/>
      </c>
    </row>
    <row r="222" spans="2:20" ht="20.25" customHeight="1" x14ac:dyDescent="0.2">
      <c r="B222" s="130">
        <v>204</v>
      </c>
      <c r="C222" s="59"/>
      <c r="D222" s="59"/>
      <c r="E222" s="168"/>
      <c r="F222" s="204"/>
      <c r="G222" s="199" t="str">
        <f>IF(AND(C222&lt;&gt;"",D222&lt;&gt;"",E222&lt;&gt;"",F222&lt;&gt;""),Grunddaten!$G$4,"")</f>
        <v/>
      </c>
      <c r="H222" s="123"/>
      <c r="I222" s="161"/>
      <c r="J222" s="161"/>
      <c r="K222" s="161"/>
      <c r="L222" s="201"/>
      <c r="M222" s="143"/>
      <c r="N222" s="60"/>
      <c r="O222" s="61"/>
      <c r="P222" s="62"/>
      <c r="R222" s="16" t="str">
        <f t="shared" si="12"/>
        <v/>
      </c>
      <c r="S222" s="16" t="str">
        <f t="shared" si="13"/>
        <v/>
      </c>
      <c r="T222" s="16" t="str">
        <f t="shared" si="14"/>
        <v/>
      </c>
    </row>
    <row r="223" spans="2:20" ht="20.25" customHeight="1" x14ac:dyDescent="0.2">
      <c r="B223" s="130">
        <v>205</v>
      </c>
      <c r="C223" s="59"/>
      <c r="D223" s="59"/>
      <c r="E223" s="168"/>
      <c r="F223" s="204"/>
      <c r="G223" s="199" t="str">
        <f>IF(AND(C223&lt;&gt;"",D223&lt;&gt;"",E223&lt;&gt;"",F223&lt;&gt;""),Grunddaten!$G$4,"")</f>
        <v/>
      </c>
      <c r="H223" s="123"/>
      <c r="I223" s="161"/>
      <c r="J223" s="161"/>
      <c r="K223" s="161"/>
      <c r="L223" s="201"/>
      <c r="M223" s="143"/>
      <c r="N223" s="60"/>
      <c r="O223" s="61"/>
      <c r="P223" s="62"/>
      <c r="R223" s="16" t="str">
        <f t="shared" si="12"/>
        <v/>
      </c>
      <c r="S223" s="16" t="str">
        <f t="shared" si="13"/>
        <v/>
      </c>
      <c r="T223" s="16" t="str">
        <f t="shared" si="14"/>
        <v/>
      </c>
    </row>
    <row r="224" spans="2:20" ht="20.25" customHeight="1" x14ac:dyDescent="0.2">
      <c r="B224" s="130">
        <v>206</v>
      </c>
      <c r="C224" s="59"/>
      <c r="D224" s="59"/>
      <c r="E224" s="168"/>
      <c r="F224" s="204"/>
      <c r="G224" s="199" t="str">
        <f>IF(AND(C224&lt;&gt;"",D224&lt;&gt;"",E224&lt;&gt;"",F224&lt;&gt;""),Grunddaten!$G$4,"")</f>
        <v/>
      </c>
      <c r="H224" s="123"/>
      <c r="I224" s="161"/>
      <c r="J224" s="161"/>
      <c r="K224" s="161"/>
      <c r="L224" s="201"/>
      <c r="M224" s="143"/>
      <c r="N224" s="60"/>
      <c r="O224" s="61"/>
      <c r="P224" s="62"/>
      <c r="R224" s="16" t="str">
        <f t="shared" si="12"/>
        <v/>
      </c>
      <c r="S224" s="16" t="str">
        <f t="shared" si="13"/>
        <v/>
      </c>
      <c r="T224" s="16" t="str">
        <f t="shared" si="14"/>
        <v/>
      </c>
    </row>
    <row r="225" spans="2:20" ht="20.25" customHeight="1" x14ac:dyDescent="0.2">
      <c r="B225" s="130">
        <v>207</v>
      </c>
      <c r="C225" s="59"/>
      <c r="D225" s="59"/>
      <c r="E225" s="168"/>
      <c r="F225" s="204"/>
      <c r="G225" s="199" t="str">
        <f>IF(AND(C225&lt;&gt;"",D225&lt;&gt;"",E225&lt;&gt;"",F225&lt;&gt;""),Grunddaten!$G$4,"")</f>
        <v/>
      </c>
      <c r="H225" s="123"/>
      <c r="I225" s="161"/>
      <c r="J225" s="161"/>
      <c r="K225" s="161"/>
      <c r="L225" s="201"/>
      <c r="M225" s="143"/>
      <c r="N225" s="60"/>
      <c r="O225" s="61"/>
      <c r="P225" s="62"/>
      <c r="R225" s="16" t="str">
        <f t="shared" si="12"/>
        <v/>
      </c>
      <c r="S225" s="16" t="str">
        <f t="shared" si="13"/>
        <v/>
      </c>
      <c r="T225" s="16" t="str">
        <f t="shared" si="14"/>
        <v/>
      </c>
    </row>
    <row r="226" spans="2:20" ht="20.25" customHeight="1" x14ac:dyDescent="0.2">
      <c r="B226" s="130">
        <v>208</v>
      </c>
      <c r="C226" s="59"/>
      <c r="D226" s="59"/>
      <c r="E226" s="168"/>
      <c r="F226" s="204"/>
      <c r="G226" s="199" t="str">
        <f>IF(AND(C226&lt;&gt;"",D226&lt;&gt;"",E226&lt;&gt;"",F226&lt;&gt;""),Grunddaten!$G$4,"")</f>
        <v/>
      </c>
      <c r="H226" s="123"/>
      <c r="I226" s="161"/>
      <c r="J226" s="161"/>
      <c r="K226" s="161"/>
      <c r="L226" s="201"/>
      <c r="M226" s="143"/>
      <c r="N226" s="60"/>
      <c r="O226" s="61"/>
      <c r="P226" s="62"/>
      <c r="R226" s="16" t="str">
        <f t="shared" si="12"/>
        <v/>
      </c>
      <c r="S226" s="16" t="str">
        <f t="shared" si="13"/>
        <v/>
      </c>
      <c r="T226" s="16" t="str">
        <f t="shared" si="14"/>
        <v/>
      </c>
    </row>
    <row r="227" spans="2:20" ht="20.25" customHeight="1" x14ac:dyDescent="0.2">
      <c r="B227" s="130">
        <v>209</v>
      </c>
      <c r="C227" s="59"/>
      <c r="D227" s="59"/>
      <c r="E227" s="168"/>
      <c r="F227" s="204"/>
      <c r="G227" s="199" t="str">
        <f>IF(AND(C227&lt;&gt;"",D227&lt;&gt;"",E227&lt;&gt;"",F227&lt;&gt;""),Grunddaten!$G$4,"")</f>
        <v/>
      </c>
      <c r="H227" s="123"/>
      <c r="I227" s="161"/>
      <c r="J227" s="161"/>
      <c r="K227" s="161"/>
      <c r="L227" s="201"/>
      <c r="M227" s="143"/>
      <c r="N227" s="60"/>
      <c r="O227" s="61"/>
      <c r="P227" s="62"/>
      <c r="R227" s="16" t="str">
        <f t="shared" si="12"/>
        <v/>
      </c>
      <c r="S227" s="16" t="str">
        <f t="shared" si="13"/>
        <v/>
      </c>
      <c r="T227" s="16" t="str">
        <f t="shared" si="14"/>
        <v/>
      </c>
    </row>
    <row r="228" spans="2:20" ht="20.25" customHeight="1" x14ac:dyDescent="0.2">
      <c r="B228" s="130">
        <v>210</v>
      </c>
      <c r="C228" s="59"/>
      <c r="D228" s="59"/>
      <c r="E228" s="168"/>
      <c r="F228" s="204"/>
      <c r="G228" s="199" t="str">
        <f>IF(AND(C228&lt;&gt;"",D228&lt;&gt;"",E228&lt;&gt;"",F228&lt;&gt;""),Grunddaten!$G$4,"")</f>
        <v/>
      </c>
      <c r="H228" s="123"/>
      <c r="I228" s="161"/>
      <c r="J228" s="161"/>
      <c r="K228" s="161"/>
      <c r="L228" s="201"/>
      <c r="M228" s="143"/>
      <c r="N228" s="60"/>
      <c r="O228" s="61"/>
      <c r="P228" s="62"/>
      <c r="R228" s="16" t="str">
        <f t="shared" si="12"/>
        <v/>
      </c>
      <c r="S228" s="16" t="str">
        <f t="shared" si="13"/>
        <v/>
      </c>
      <c r="T228" s="16" t="str">
        <f t="shared" si="14"/>
        <v/>
      </c>
    </row>
    <row r="229" spans="2:20" ht="20.25" customHeight="1" x14ac:dyDescent="0.2">
      <c r="B229" s="130">
        <v>211</v>
      </c>
      <c r="C229" s="59"/>
      <c r="D229" s="59"/>
      <c r="E229" s="168"/>
      <c r="F229" s="204"/>
      <c r="G229" s="199" t="str">
        <f>IF(AND(C229&lt;&gt;"",D229&lt;&gt;"",E229&lt;&gt;"",F229&lt;&gt;""),Grunddaten!$G$4,"")</f>
        <v/>
      </c>
      <c r="H229" s="123"/>
      <c r="I229" s="161"/>
      <c r="J229" s="161"/>
      <c r="K229" s="161"/>
      <c r="L229" s="201"/>
      <c r="M229" s="143"/>
      <c r="N229" s="60"/>
      <c r="O229" s="61"/>
      <c r="P229" s="62"/>
      <c r="R229" s="16" t="str">
        <f t="shared" si="12"/>
        <v/>
      </c>
      <c r="S229" s="16" t="str">
        <f t="shared" si="13"/>
        <v/>
      </c>
      <c r="T229" s="16" t="str">
        <f t="shared" si="14"/>
        <v/>
      </c>
    </row>
    <row r="230" spans="2:20" ht="20.25" customHeight="1" x14ac:dyDescent="0.2">
      <c r="B230" s="130">
        <v>212</v>
      </c>
      <c r="C230" s="59"/>
      <c r="D230" s="59"/>
      <c r="E230" s="168"/>
      <c r="F230" s="204"/>
      <c r="G230" s="199" t="str">
        <f>IF(AND(C230&lt;&gt;"",D230&lt;&gt;"",E230&lt;&gt;"",F230&lt;&gt;""),Grunddaten!$G$4,"")</f>
        <v/>
      </c>
      <c r="H230" s="123"/>
      <c r="I230" s="161"/>
      <c r="J230" s="161"/>
      <c r="K230" s="161"/>
      <c r="L230" s="201"/>
      <c r="M230" s="143"/>
      <c r="N230" s="60"/>
      <c r="O230" s="61"/>
      <c r="P230" s="62"/>
      <c r="R230" s="16" t="str">
        <f t="shared" si="12"/>
        <v/>
      </c>
      <c r="S230" s="16" t="str">
        <f t="shared" si="13"/>
        <v/>
      </c>
      <c r="T230" s="16" t="str">
        <f t="shared" si="14"/>
        <v/>
      </c>
    </row>
    <row r="231" spans="2:20" ht="20.25" customHeight="1" x14ac:dyDescent="0.2">
      <c r="B231" s="130">
        <v>213</v>
      </c>
      <c r="C231" s="59"/>
      <c r="D231" s="59"/>
      <c r="E231" s="168"/>
      <c r="F231" s="204"/>
      <c r="G231" s="199" t="str">
        <f>IF(AND(C231&lt;&gt;"",D231&lt;&gt;"",E231&lt;&gt;"",F231&lt;&gt;""),Grunddaten!$G$4,"")</f>
        <v/>
      </c>
      <c r="H231" s="123"/>
      <c r="I231" s="161"/>
      <c r="J231" s="161"/>
      <c r="K231" s="161"/>
      <c r="L231" s="201"/>
      <c r="M231" s="143"/>
      <c r="N231" s="60"/>
      <c r="O231" s="61"/>
      <c r="P231" s="62"/>
      <c r="R231" s="16" t="str">
        <f t="shared" si="12"/>
        <v/>
      </c>
      <c r="S231" s="16" t="str">
        <f t="shared" si="13"/>
        <v/>
      </c>
      <c r="T231" s="16" t="str">
        <f t="shared" si="14"/>
        <v/>
      </c>
    </row>
    <row r="232" spans="2:20" ht="20.25" customHeight="1" x14ac:dyDescent="0.2">
      <c r="B232" s="130">
        <v>214</v>
      </c>
      <c r="C232" s="59"/>
      <c r="D232" s="59"/>
      <c r="E232" s="168"/>
      <c r="F232" s="204"/>
      <c r="G232" s="199" t="str">
        <f>IF(AND(C232&lt;&gt;"",D232&lt;&gt;"",E232&lt;&gt;"",F232&lt;&gt;""),Grunddaten!$G$4,"")</f>
        <v/>
      </c>
      <c r="H232" s="123"/>
      <c r="I232" s="161"/>
      <c r="J232" s="161"/>
      <c r="K232" s="161"/>
      <c r="L232" s="201"/>
      <c r="M232" s="143"/>
      <c r="N232" s="60"/>
      <c r="O232" s="61"/>
      <c r="P232" s="62"/>
      <c r="R232" s="16" t="str">
        <f t="shared" si="12"/>
        <v/>
      </c>
      <c r="S232" s="16" t="str">
        <f t="shared" si="13"/>
        <v/>
      </c>
      <c r="T232" s="16" t="str">
        <f t="shared" si="14"/>
        <v/>
      </c>
    </row>
    <row r="233" spans="2:20" ht="20.25" customHeight="1" x14ac:dyDescent="0.2">
      <c r="B233" s="130">
        <v>215</v>
      </c>
      <c r="C233" s="59"/>
      <c r="D233" s="59"/>
      <c r="E233" s="168"/>
      <c r="F233" s="204"/>
      <c r="G233" s="199" t="str">
        <f>IF(AND(C233&lt;&gt;"",D233&lt;&gt;"",E233&lt;&gt;"",F233&lt;&gt;""),Grunddaten!$G$4,"")</f>
        <v/>
      </c>
      <c r="H233" s="123"/>
      <c r="I233" s="161"/>
      <c r="J233" s="161"/>
      <c r="K233" s="161"/>
      <c r="L233" s="201"/>
      <c r="M233" s="143"/>
      <c r="N233" s="60"/>
      <c r="O233" s="61"/>
      <c r="P233" s="62"/>
      <c r="R233" s="16" t="str">
        <f t="shared" si="12"/>
        <v/>
      </c>
      <c r="S233" s="16" t="str">
        <f t="shared" si="13"/>
        <v/>
      </c>
      <c r="T233" s="16" t="str">
        <f t="shared" si="14"/>
        <v/>
      </c>
    </row>
    <row r="234" spans="2:20" ht="20.25" customHeight="1" x14ac:dyDescent="0.2">
      <c r="B234" s="130">
        <v>216</v>
      </c>
      <c r="C234" s="59"/>
      <c r="D234" s="59"/>
      <c r="E234" s="168"/>
      <c r="F234" s="204"/>
      <c r="G234" s="199" t="str">
        <f>IF(AND(C234&lt;&gt;"",D234&lt;&gt;"",E234&lt;&gt;"",F234&lt;&gt;""),Grunddaten!$G$4,"")</f>
        <v/>
      </c>
      <c r="H234" s="123"/>
      <c r="I234" s="161"/>
      <c r="J234" s="161"/>
      <c r="K234" s="161"/>
      <c r="L234" s="201"/>
      <c r="M234" s="143"/>
      <c r="N234" s="60"/>
      <c r="O234" s="61"/>
      <c r="P234" s="62"/>
      <c r="R234" s="16" t="str">
        <f t="shared" si="12"/>
        <v/>
      </c>
      <c r="S234" s="16" t="str">
        <f t="shared" si="13"/>
        <v/>
      </c>
      <c r="T234" s="16" t="str">
        <f t="shared" si="14"/>
        <v/>
      </c>
    </row>
    <row r="235" spans="2:20" ht="20.25" customHeight="1" x14ac:dyDescent="0.2">
      <c r="B235" s="130">
        <v>217</v>
      </c>
      <c r="C235" s="59"/>
      <c r="D235" s="59"/>
      <c r="E235" s="168"/>
      <c r="F235" s="204"/>
      <c r="G235" s="199" t="str">
        <f>IF(AND(C235&lt;&gt;"",D235&lt;&gt;"",E235&lt;&gt;"",F235&lt;&gt;""),Grunddaten!$G$4,"")</f>
        <v/>
      </c>
      <c r="H235" s="123"/>
      <c r="I235" s="161"/>
      <c r="J235" s="161"/>
      <c r="K235" s="161"/>
      <c r="L235" s="201"/>
      <c r="M235" s="143"/>
      <c r="N235" s="60"/>
      <c r="O235" s="61"/>
      <c r="P235" s="62"/>
      <c r="R235" s="16" t="str">
        <f t="shared" si="12"/>
        <v/>
      </c>
      <c r="S235" s="16" t="str">
        <f t="shared" si="13"/>
        <v/>
      </c>
      <c r="T235" s="16" t="str">
        <f t="shared" si="14"/>
        <v/>
      </c>
    </row>
    <row r="236" spans="2:20" ht="20.25" customHeight="1" x14ac:dyDescent="0.2">
      <c r="B236" s="130">
        <v>218</v>
      </c>
      <c r="C236" s="59"/>
      <c r="D236" s="59"/>
      <c r="E236" s="168"/>
      <c r="F236" s="204"/>
      <c r="G236" s="199" t="str">
        <f>IF(AND(C236&lt;&gt;"",D236&lt;&gt;"",E236&lt;&gt;"",F236&lt;&gt;""),Grunddaten!$G$4,"")</f>
        <v/>
      </c>
      <c r="H236" s="123"/>
      <c r="I236" s="161"/>
      <c r="J236" s="161"/>
      <c r="K236" s="161"/>
      <c r="L236" s="201"/>
      <c r="M236" s="143"/>
      <c r="N236" s="60"/>
      <c r="O236" s="61"/>
      <c r="P236" s="62"/>
      <c r="R236" s="16" t="str">
        <f t="shared" si="12"/>
        <v/>
      </c>
      <c r="S236" s="16" t="str">
        <f t="shared" si="13"/>
        <v/>
      </c>
      <c r="T236" s="16" t="str">
        <f t="shared" si="14"/>
        <v/>
      </c>
    </row>
    <row r="237" spans="2:20" ht="20.25" customHeight="1" x14ac:dyDescent="0.2">
      <c r="B237" s="130">
        <v>219</v>
      </c>
      <c r="C237" s="59"/>
      <c r="D237" s="59"/>
      <c r="E237" s="168"/>
      <c r="F237" s="204"/>
      <c r="G237" s="199" t="str">
        <f>IF(AND(C237&lt;&gt;"",D237&lt;&gt;"",E237&lt;&gt;"",F237&lt;&gt;""),Grunddaten!$G$4,"")</f>
        <v/>
      </c>
      <c r="H237" s="123"/>
      <c r="I237" s="161"/>
      <c r="J237" s="161"/>
      <c r="K237" s="161"/>
      <c r="L237" s="201"/>
      <c r="M237" s="143"/>
      <c r="N237" s="60"/>
      <c r="O237" s="61"/>
      <c r="P237" s="62"/>
      <c r="R237" s="16" t="str">
        <f t="shared" si="12"/>
        <v/>
      </c>
      <c r="S237" s="16" t="str">
        <f t="shared" si="13"/>
        <v/>
      </c>
      <c r="T237" s="16" t="str">
        <f t="shared" si="14"/>
        <v/>
      </c>
    </row>
    <row r="238" spans="2:20" ht="20.25" customHeight="1" x14ac:dyDescent="0.2">
      <c r="B238" s="130">
        <v>220</v>
      </c>
      <c r="C238" s="59"/>
      <c r="D238" s="59"/>
      <c r="E238" s="168"/>
      <c r="F238" s="204"/>
      <c r="G238" s="199" t="str">
        <f>IF(AND(C238&lt;&gt;"",D238&lt;&gt;"",E238&lt;&gt;"",F238&lt;&gt;""),Grunddaten!$G$4,"")</f>
        <v/>
      </c>
      <c r="H238" s="123"/>
      <c r="I238" s="161"/>
      <c r="J238" s="161"/>
      <c r="K238" s="161"/>
      <c r="L238" s="201"/>
      <c r="M238" s="143"/>
      <c r="N238" s="60"/>
      <c r="O238" s="61"/>
      <c r="P238" s="62"/>
      <c r="R238" s="16" t="str">
        <f t="shared" si="12"/>
        <v/>
      </c>
      <c r="S238" s="16" t="str">
        <f t="shared" si="13"/>
        <v/>
      </c>
      <c r="T238" s="16" t="str">
        <f t="shared" si="14"/>
        <v/>
      </c>
    </row>
    <row r="239" spans="2:20" ht="20.25" customHeight="1" x14ac:dyDescent="0.2">
      <c r="B239" s="130">
        <v>221</v>
      </c>
      <c r="C239" s="59"/>
      <c r="D239" s="59"/>
      <c r="E239" s="168"/>
      <c r="F239" s="204"/>
      <c r="G239" s="199" t="str">
        <f>IF(AND(C239&lt;&gt;"",D239&lt;&gt;"",E239&lt;&gt;"",F239&lt;&gt;""),Grunddaten!$G$4,"")</f>
        <v/>
      </c>
      <c r="H239" s="123"/>
      <c r="I239" s="161"/>
      <c r="J239" s="161"/>
      <c r="K239" s="161"/>
      <c r="L239" s="201"/>
      <c r="M239" s="143"/>
      <c r="N239" s="60"/>
      <c r="O239" s="61"/>
      <c r="P239" s="62"/>
      <c r="R239" s="16" t="str">
        <f t="shared" si="12"/>
        <v/>
      </c>
      <c r="S239" s="16" t="str">
        <f t="shared" si="13"/>
        <v/>
      </c>
      <c r="T239" s="16" t="str">
        <f t="shared" si="14"/>
        <v/>
      </c>
    </row>
    <row r="240" spans="2:20" ht="20.25" customHeight="1" x14ac:dyDescent="0.2">
      <c r="B240" s="130">
        <v>222</v>
      </c>
      <c r="C240" s="59"/>
      <c r="D240" s="59"/>
      <c r="E240" s="168"/>
      <c r="F240" s="204"/>
      <c r="G240" s="199" t="str">
        <f>IF(AND(C240&lt;&gt;"",D240&lt;&gt;"",E240&lt;&gt;"",F240&lt;&gt;""),Grunddaten!$G$4,"")</f>
        <v/>
      </c>
      <c r="H240" s="123"/>
      <c r="I240" s="161"/>
      <c r="J240" s="161"/>
      <c r="K240" s="161"/>
      <c r="L240" s="201"/>
      <c r="M240" s="143"/>
      <c r="N240" s="60"/>
      <c r="O240" s="61"/>
      <c r="P240" s="62"/>
      <c r="R240" s="16" t="str">
        <f t="shared" si="12"/>
        <v/>
      </c>
      <c r="S240" s="16" t="str">
        <f t="shared" si="13"/>
        <v/>
      </c>
      <c r="T240" s="16" t="str">
        <f t="shared" si="14"/>
        <v/>
      </c>
    </row>
    <row r="241" spans="2:20" ht="20.25" customHeight="1" x14ac:dyDescent="0.2">
      <c r="B241" s="130">
        <v>223</v>
      </c>
      <c r="C241" s="59"/>
      <c r="D241" s="59"/>
      <c r="E241" s="168"/>
      <c r="F241" s="204"/>
      <c r="G241" s="199" t="str">
        <f>IF(AND(C241&lt;&gt;"",D241&lt;&gt;"",E241&lt;&gt;"",F241&lt;&gt;""),Grunddaten!$G$4,"")</f>
        <v/>
      </c>
      <c r="H241" s="123"/>
      <c r="I241" s="161"/>
      <c r="J241" s="161"/>
      <c r="K241" s="161"/>
      <c r="L241" s="201"/>
      <c r="M241" s="143"/>
      <c r="N241" s="60"/>
      <c r="O241" s="61"/>
      <c r="P241" s="62"/>
      <c r="R241" s="16" t="str">
        <f t="shared" si="12"/>
        <v/>
      </c>
      <c r="S241" s="16" t="str">
        <f t="shared" si="13"/>
        <v/>
      </c>
      <c r="T241" s="16" t="str">
        <f t="shared" si="14"/>
        <v/>
      </c>
    </row>
    <row r="242" spans="2:20" ht="20.25" customHeight="1" x14ac:dyDescent="0.2">
      <c r="B242" s="130">
        <v>224</v>
      </c>
      <c r="C242" s="59"/>
      <c r="D242" s="59"/>
      <c r="E242" s="168"/>
      <c r="F242" s="204"/>
      <c r="G242" s="199" t="str">
        <f>IF(AND(C242&lt;&gt;"",D242&lt;&gt;"",E242&lt;&gt;"",F242&lt;&gt;""),Grunddaten!$G$4,"")</f>
        <v/>
      </c>
      <c r="H242" s="123"/>
      <c r="I242" s="161"/>
      <c r="J242" s="161"/>
      <c r="K242" s="161"/>
      <c r="L242" s="201"/>
      <c r="M242" s="143"/>
      <c r="N242" s="60"/>
      <c r="O242" s="61"/>
      <c r="P242" s="62"/>
      <c r="R242" s="16" t="str">
        <f t="shared" si="12"/>
        <v/>
      </c>
      <c r="S242" s="16" t="str">
        <f t="shared" si="13"/>
        <v/>
      </c>
      <c r="T242" s="16" t="str">
        <f t="shared" si="14"/>
        <v/>
      </c>
    </row>
    <row r="243" spans="2:20" ht="20.25" customHeight="1" x14ac:dyDescent="0.2">
      <c r="B243" s="130">
        <v>225</v>
      </c>
      <c r="C243" s="59"/>
      <c r="D243" s="59"/>
      <c r="E243" s="168"/>
      <c r="F243" s="204"/>
      <c r="G243" s="199" t="str">
        <f>IF(AND(C243&lt;&gt;"",D243&lt;&gt;"",E243&lt;&gt;"",F243&lt;&gt;""),Grunddaten!$G$4,"")</f>
        <v/>
      </c>
      <c r="H243" s="123"/>
      <c r="I243" s="161"/>
      <c r="J243" s="161"/>
      <c r="K243" s="161"/>
      <c r="L243" s="201"/>
      <c r="M243" s="143"/>
      <c r="N243" s="60"/>
      <c r="O243" s="61"/>
      <c r="P243" s="62"/>
      <c r="R243" s="16" t="str">
        <f t="shared" si="12"/>
        <v/>
      </c>
      <c r="S243" s="16" t="str">
        <f t="shared" si="13"/>
        <v/>
      </c>
      <c r="T243" s="16" t="str">
        <f t="shared" si="14"/>
        <v/>
      </c>
    </row>
    <row r="244" spans="2:20" ht="20.25" customHeight="1" x14ac:dyDescent="0.2">
      <c r="B244" s="130">
        <v>226</v>
      </c>
      <c r="C244" s="59"/>
      <c r="D244" s="59"/>
      <c r="E244" s="168"/>
      <c r="F244" s="204"/>
      <c r="G244" s="199" t="str">
        <f>IF(AND(C244&lt;&gt;"",D244&lt;&gt;"",E244&lt;&gt;"",F244&lt;&gt;""),Grunddaten!$G$4,"")</f>
        <v/>
      </c>
      <c r="H244" s="123"/>
      <c r="I244" s="161"/>
      <c r="J244" s="161"/>
      <c r="K244" s="161"/>
      <c r="L244" s="201"/>
      <c r="M244" s="143"/>
      <c r="N244" s="60"/>
      <c r="O244" s="61"/>
      <c r="P244" s="62"/>
      <c r="R244" s="16" t="str">
        <f t="shared" si="12"/>
        <v/>
      </c>
      <c r="S244" s="16" t="str">
        <f t="shared" si="13"/>
        <v/>
      </c>
      <c r="T244" s="16" t="str">
        <f t="shared" si="14"/>
        <v/>
      </c>
    </row>
    <row r="245" spans="2:20" ht="20.25" customHeight="1" x14ac:dyDescent="0.2">
      <c r="B245" s="130">
        <v>227</v>
      </c>
      <c r="C245" s="59"/>
      <c r="D245" s="59"/>
      <c r="E245" s="168"/>
      <c r="F245" s="204"/>
      <c r="G245" s="199" t="str">
        <f>IF(AND(C245&lt;&gt;"",D245&lt;&gt;"",E245&lt;&gt;"",F245&lt;&gt;""),Grunddaten!$G$4,"")</f>
        <v/>
      </c>
      <c r="H245" s="123"/>
      <c r="I245" s="161"/>
      <c r="J245" s="161"/>
      <c r="K245" s="161"/>
      <c r="L245" s="201"/>
      <c r="M245" s="143"/>
      <c r="N245" s="60"/>
      <c r="O245" s="61"/>
      <c r="P245" s="62"/>
      <c r="R245" s="16" t="str">
        <f t="shared" si="12"/>
        <v/>
      </c>
      <c r="S245" s="16" t="str">
        <f t="shared" si="13"/>
        <v/>
      </c>
      <c r="T245" s="16" t="str">
        <f t="shared" si="14"/>
        <v/>
      </c>
    </row>
    <row r="246" spans="2:20" ht="20.25" customHeight="1" x14ac:dyDescent="0.2">
      <c r="B246" s="130">
        <v>228</v>
      </c>
      <c r="C246" s="59"/>
      <c r="D246" s="59"/>
      <c r="E246" s="168"/>
      <c r="F246" s="204"/>
      <c r="G246" s="199" t="str">
        <f>IF(AND(C246&lt;&gt;"",D246&lt;&gt;"",E246&lt;&gt;"",F246&lt;&gt;""),Grunddaten!$G$4,"")</f>
        <v/>
      </c>
      <c r="H246" s="123"/>
      <c r="I246" s="161"/>
      <c r="J246" s="161"/>
      <c r="K246" s="161"/>
      <c r="L246" s="201"/>
      <c r="M246" s="143"/>
      <c r="N246" s="60"/>
      <c r="O246" s="61"/>
      <c r="P246" s="62"/>
      <c r="R246" s="16" t="str">
        <f t="shared" si="12"/>
        <v/>
      </c>
      <c r="S246" s="16" t="str">
        <f t="shared" si="13"/>
        <v/>
      </c>
      <c r="T246" s="16" t="str">
        <f t="shared" si="14"/>
        <v/>
      </c>
    </row>
    <row r="247" spans="2:20" ht="20.25" customHeight="1" x14ac:dyDescent="0.2">
      <c r="B247" s="130">
        <v>229</v>
      </c>
      <c r="C247" s="59"/>
      <c r="D247" s="59"/>
      <c r="E247" s="168"/>
      <c r="F247" s="204"/>
      <c r="G247" s="199" t="str">
        <f>IF(AND(C247&lt;&gt;"",D247&lt;&gt;"",E247&lt;&gt;"",F247&lt;&gt;""),Grunddaten!$G$4,"")</f>
        <v/>
      </c>
      <c r="H247" s="123"/>
      <c r="I247" s="161"/>
      <c r="J247" s="161"/>
      <c r="K247" s="161"/>
      <c r="L247" s="201"/>
      <c r="M247" s="143"/>
      <c r="N247" s="60"/>
      <c r="O247" s="61"/>
      <c r="P247" s="62"/>
      <c r="R247" s="16" t="str">
        <f t="shared" si="12"/>
        <v/>
      </c>
      <c r="S247" s="16" t="str">
        <f t="shared" si="13"/>
        <v/>
      </c>
      <c r="T247" s="16" t="str">
        <f t="shared" si="14"/>
        <v/>
      </c>
    </row>
    <row r="248" spans="2:20" ht="20.25" customHeight="1" x14ac:dyDescent="0.2">
      <c r="B248" s="130">
        <v>230</v>
      </c>
      <c r="C248" s="59"/>
      <c r="D248" s="59"/>
      <c r="E248" s="168"/>
      <c r="F248" s="204"/>
      <c r="G248" s="199" t="str">
        <f>IF(AND(C248&lt;&gt;"",D248&lt;&gt;"",E248&lt;&gt;"",F248&lt;&gt;""),Grunddaten!$G$4,"")</f>
        <v/>
      </c>
      <c r="H248" s="123"/>
      <c r="I248" s="161"/>
      <c r="J248" s="161"/>
      <c r="K248" s="161"/>
      <c r="L248" s="201"/>
      <c r="M248" s="143"/>
      <c r="N248" s="60"/>
      <c r="O248" s="61"/>
      <c r="P248" s="62"/>
      <c r="R248" s="16" t="str">
        <f t="shared" si="12"/>
        <v/>
      </c>
      <c r="S248" s="16" t="str">
        <f t="shared" si="13"/>
        <v/>
      </c>
      <c r="T248" s="16" t="str">
        <f t="shared" si="14"/>
        <v/>
      </c>
    </row>
    <row r="249" spans="2:20" ht="20.25" customHeight="1" x14ac:dyDescent="0.2">
      <c r="B249" s="130">
        <v>231</v>
      </c>
      <c r="C249" s="59"/>
      <c r="D249" s="59"/>
      <c r="E249" s="168"/>
      <c r="F249" s="204"/>
      <c r="G249" s="199" t="str">
        <f>IF(AND(C249&lt;&gt;"",D249&lt;&gt;"",E249&lt;&gt;"",F249&lt;&gt;""),Grunddaten!$G$4,"")</f>
        <v/>
      </c>
      <c r="H249" s="123"/>
      <c r="I249" s="161"/>
      <c r="J249" s="161"/>
      <c r="K249" s="161"/>
      <c r="L249" s="201"/>
      <c r="M249" s="143"/>
      <c r="N249" s="60"/>
      <c r="O249" s="61"/>
      <c r="P249" s="62"/>
      <c r="R249" s="16" t="str">
        <f t="shared" si="12"/>
        <v/>
      </c>
      <c r="S249" s="16" t="str">
        <f t="shared" si="13"/>
        <v/>
      </c>
      <c r="T249" s="16" t="str">
        <f t="shared" si="14"/>
        <v/>
      </c>
    </row>
    <row r="250" spans="2:20" ht="20.25" customHeight="1" x14ac:dyDescent="0.2">
      <c r="B250" s="130">
        <v>232</v>
      </c>
      <c r="C250" s="59"/>
      <c r="D250" s="59"/>
      <c r="E250" s="168"/>
      <c r="F250" s="204"/>
      <c r="G250" s="199" t="str">
        <f>IF(AND(C250&lt;&gt;"",D250&lt;&gt;"",E250&lt;&gt;"",F250&lt;&gt;""),Grunddaten!$G$4,"")</f>
        <v/>
      </c>
      <c r="H250" s="123"/>
      <c r="I250" s="161"/>
      <c r="J250" s="161"/>
      <c r="K250" s="161"/>
      <c r="L250" s="201"/>
      <c r="M250" s="143"/>
      <c r="N250" s="60"/>
      <c r="O250" s="61"/>
      <c r="P250" s="62"/>
      <c r="R250" s="16" t="str">
        <f t="shared" si="12"/>
        <v/>
      </c>
      <c r="S250" s="16" t="str">
        <f t="shared" si="13"/>
        <v/>
      </c>
      <c r="T250" s="16" t="str">
        <f t="shared" si="14"/>
        <v/>
      </c>
    </row>
    <row r="251" spans="2:20" ht="20.25" customHeight="1" x14ac:dyDescent="0.2">
      <c r="B251" s="130">
        <v>233</v>
      </c>
      <c r="C251" s="59"/>
      <c r="D251" s="59"/>
      <c r="E251" s="168"/>
      <c r="F251" s="204"/>
      <c r="G251" s="199" t="str">
        <f>IF(AND(C251&lt;&gt;"",D251&lt;&gt;"",E251&lt;&gt;"",F251&lt;&gt;""),Grunddaten!$G$4,"")</f>
        <v/>
      </c>
      <c r="H251" s="123"/>
      <c r="I251" s="161"/>
      <c r="J251" s="161"/>
      <c r="K251" s="161"/>
      <c r="L251" s="201"/>
      <c r="M251" s="143"/>
      <c r="N251" s="60"/>
      <c r="O251" s="61"/>
      <c r="P251" s="62"/>
      <c r="R251" s="16" t="str">
        <f t="shared" si="12"/>
        <v/>
      </c>
      <c r="S251" s="16" t="str">
        <f t="shared" si="13"/>
        <v/>
      </c>
      <c r="T251" s="16" t="str">
        <f t="shared" si="14"/>
        <v/>
      </c>
    </row>
    <row r="252" spans="2:20" ht="20.25" customHeight="1" x14ac:dyDescent="0.2">
      <c r="B252" s="130">
        <v>234</v>
      </c>
      <c r="C252" s="59"/>
      <c r="D252" s="59"/>
      <c r="E252" s="168"/>
      <c r="F252" s="204"/>
      <c r="G252" s="199" t="str">
        <f>IF(AND(C252&lt;&gt;"",D252&lt;&gt;"",E252&lt;&gt;"",F252&lt;&gt;""),Grunddaten!$G$4,"")</f>
        <v/>
      </c>
      <c r="H252" s="123"/>
      <c r="I252" s="161"/>
      <c r="J252" s="161"/>
      <c r="K252" s="161"/>
      <c r="L252" s="201"/>
      <c r="M252" s="143"/>
      <c r="N252" s="60"/>
      <c r="O252" s="61"/>
      <c r="P252" s="62"/>
      <c r="R252" s="16" t="str">
        <f t="shared" si="12"/>
        <v/>
      </c>
      <c r="S252" s="16" t="str">
        <f t="shared" si="13"/>
        <v/>
      </c>
      <c r="T252" s="16" t="str">
        <f t="shared" si="14"/>
        <v/>
      </c>
    </row>
    <row r="253" spans="2:20" ht="20.25" customHeight="1" x14ac:dyDescent="0.2">
      <c r="B253" s="130">
        <v>235</v>
      </c>
      <c r="C253" s="59"/>
      <c r="D253" s="59"/>
      <c r="E253" s="168"/>
      <c r="F253" s="204"/>
      <c r="G253" s="199" t="str">
        <f>IF(AND(C253&lt;&gt;"",D253&lt;&gt;"",E253&lt;&gt;"",F253&lt;&gt;""),Grunddaten!$G$4,"")</f>
        <v/>
      </c>
      <c r="H253" s="123"/>
      <c r="I253" s="161"/>
      <c r="J253" s="161"/>
      <c r="K253" s="161"/>
      <c r="L253" s="201"/>
      <c r="M253" s="143"/>
      <c r="N253" s="60"/>
      <c r="O253" s="61"/>
      <c r="P253" s="62"/>
      <c r="R253" s="16" t="str">
        <f t="shared" si="12"/>
        <v/>
      </c>
      <c r="S253" s="16" t="str">
        <f t="shared" si="13"/>
        <v/>
      </c>
      <c r="T253" s="16" t="str">
        <f t="shared" si="14"/>
        <v/>
      </c>
    </row>
    <row r="254" spans="2:20" ht="20.25" customHeight="1" x14ac:dyDescent="0.2">
      <c r="B254" s="130">
        <v>236</v>
      </c>
      <c r="C254" s="59"/>
      <c r="D254" s="59"/>
      <c r="E254" s="168"/>
      <c r="F254" s="204"/>
      <c r="G254" s="199" t="str">
        <f>IF(AND(C254&lt;&gt;"",D254&lt;&gt;"",E254&lt;&gt;"",F254&lt;&gt;""),Grunddaten!$G$4,"")</f>
        <v/>
      </c>
      <c r="H254" s="123"/>
      <c r="I254" s="161"/>
      <c r="J254" s="161"/>
      <c r="K254" s="161"/>
      <c r="L254" s="201"/>
      <c r="M254" s="143"/>
      <c r="N254" s="60"/>
      <c r="O254" s="61"/>
      <c r="P254" s="62"/>
      <c r="R254" s="16" t="str">
        <f t="shared" si="12"/>
        <v/>
      </c>
      <c r="S254" s="16" t="str">
        <f t="shared" si="13"/>
        <v/>
      </c>
      <c r="T254" s="16" t="str">
        <f t="shared" si="14"/>
        <v/>
      </c>
    </row>
    <row r="255" spans="2:20" ht="20.25" customHeight="1" x14ac:dyDescent="0.2">
      <c r="B255" s="130">
        <v>237</v>
      </c>
      <c r="C255" s="59"/>
      <c r="D255" s="59"/>
      <c r="E255" s="168"/>
      <c r="F255" s="204"/>
      <c r="G255" s="199" t="str">
        <f>IF(AND(C255&lt;&gt;"",D255&lt;&gt;"",E255&lt;&gt;"",F255&lt;&gt;""),Grunddaten!$G$4,"")</f>
        <v/>
      </c>
      <c r="H255" s="123"/>
      <c r="I255" s="161"/>
      <c r="J255" s="161"/>
      <c r="K255" s="161"/>
      <c r="L255" s="201"/>
      <c r="M255" s="143"/>
      <c r="N255" s="60"/>
      <c r="O255" s="61"/>
      <c r="P255" s="62"/>
      <c r="R255" s="16" t="str">
        <f t="shared" si="12"/>
        <v/>
      </c>
      <c r="S255" s="16" t="str">
        <f t="shared" si="13"/>
        <v/>
      </c>
      <c r="T255" s="16" t="str">
        <f t="shared" si="14"/>
        <v/>
      </c>
    </row>
    <row r="256" spans="2:20" ht="20.25" customHeight="1" x14ac:dyDescent="0.2">
      <c r="B256" s="130">
        <v>238</v>
      </c>
      <c r="C256" s="59"/>
      <c r="D256" s="59"/>
      <c r="E256" s="168"/>
      <c r="F256" s="204"/>
      <c r="G256" s="199" t="str">
        <f>IF(AND(C256&lt;&gt;"",D256&lt;&gt;"",E256&lt;&gt;"",F256&lt;&gt;""),Grunddaten!$G$4,"")</f>
        <v/>
      </c>
      <c r="H256" s="123"/>
      <c r="I256" s="161"/>
      <c r="J256" s="161"/>
      <c r="K256" s="161"/>
      <c r="L256" s="201"/>
      <c r="M256" s="143"/>
      <c r="N256" s="60"/>
      <c r="O256" s="61"/>
      <c r="P256" s="62"/>
      <c r="R256" s="16" t="str">
        <f t="shared" si="12"/>
        <v/>
      </c>
      <c r="S256" s="16" t="str">
        <f t="shared" si="13"/>
        <v/>
      </c>
      <c r="T256" s="16" t="str">
        <f t="shared" si="14"/>
        <v/>
      </c>
    </row>
    <row r="257" spans="2:20" ht="20.25" customHeight="1" x14ac:dyDescent="0.2">
      <c r="B257" s="130">
        <v>239</v>
      </c>
      <c r="C257" s="59"/>
      <c r="D257" s="59"/>
      <c r="E257" s="168"/>
      <c r="F257" s="204"/>
      <c r="G257" s="199" t="str">
        <f>IF(AND(C257&lt;&gt;"",D257&lt;&gt;"",E257&lt;&gt;"",F257&lt;&gt;""),Grunddaten!$G$4,"")</f>
        <v/>
      </c>
      <c r="H257" s="123"/>
      <c r="I257" s="161"/>
      <c r="J257" s="161"/>
      <c r="K257" s="161"/>
      <c r="L257" s="201"/>
      <c r="M257" s="143"/>
      <c r="N257" s="60"/>
      <c r="O257" s="61"/>
      <c r="P257" s="62"/>
      <c r="R257" s="16" t="str">
        <f t="shared" si="12"/>
        <v/>
      </c>
      <c r="S257" s="16" t="str">
        <f t="shared" si="13"/>
        <v/>
      </c>
      <c r="T257" s="16" t="str">
        <f t="shared" si="14"/>
        <v/>
      </c>
    </row>
    <row r="258" spans="2:20" ht="20.25" customHeight="1" x14ac:dyDescent="0.2">
      <c r="B258" s="130">
        <v>240</v>
      </c>
      <c r="C258" s="59"/>
      <c r="D258" s="59"/>
      <c r="E258" s="168"/>
      <c r="F258" s="204"/>
      <c r="G258" s="199" t="str">
        <f>IF(AND(C258&lt;&gt;"",D258&lt;&gt;"",E258&lt;&gt;"",F258&lt;&gt;""),Grunddaten!$G$4,"")</f>
        <v/>
      </c>
      <c r="H258" s="123"/>
      <c r="I258" s="161"/>
      <c r="J258" s="161"/>
      <c r="K258" s="161"/>
      <c r="L258" s="201"/>
      <c r="M258" s="143"/>
      <c r="N258" s="60"/>
      <c r="O258" s="61"/>
      <c r="P258" s="62"/>
      <c r="R258" s="16" t="str">
        <f t="shared" si="12"/>
        <v/>
      </c>
      <c r="S258" s="16" t="str">
        <f t="shared" si="13"/>
        <v/>
      </c>
      <c r="T258" s="16" t="str">
        <f t="shared" si="14"/>
        <v/>
      </c>
    </row>
    <row r="259" spans="2:20" ht="20.25" customHeight="1" x14ac:dyDescent="0.2">
      <c r="B259" s="130">
        <v>241</v>
      </c>
      <c r="C259" s="59"/>
      <c r="D259" s="59"/>
      <c r="E259" s="168"/>
      <c r="F259" s="204"/>
      <c r="G259" s="199" t="str">
        <f>IF(AND(C259&lt;&gt;"",D259&lt;&gt;"",E259&lt;&gt;"",F259&lt;&gt;""),Grunddaten!$G$4,"")</f>
        <v/>
      </c>
      <c r="H259" s="123"/>
      <c r="I259" s="161"/>
      <c r="J259" s="161"/>
      <c r="K259" s="161"/>
      <c r="L259" s="201"/>
      <c r="M259" s="143"/>
      <c r="N259" s="60"/>
      <c r="O259" s="61"/>
      <c r="P259" s="62"/>
      <c r="R259" s="16" t="str">
        <f t="shared" si="12"/>
        <v/>
      </c>
      <c r="S259" s="16" t="str">
        <f t="shared" si="13"/>
        <v/>
      </c>
      <c r="T259" s="16" t="str">
        <f t="shared" si="14"/>
        <v/>
      </c>
    </row>
    <row r="260" spans="2:20" ht="20.25" customHeight="1" x14ac:dyDescent="0.2">
      <c r="B260" s="130">
        <v>242</v>
      </c>
      <c r="C260" s="59"/>
      <c r="D260" s="59"/>
      <c r="E260" s="168"/>
      <c r="F260" s="204"/>
      <c r="G260" s="199" t="str">
        <f>IF(AND(C260&lt;&gt;"",D260&lt;&gt;"",E260&lt;&gt;"",F260&lt;&gt;""),Grunddaten!$G$4,"")</f>
        <v/>
      </c>
      <c r="H260" s="123"/>
      <c r="I260" s="161"/>
      <c r="J260" s="161"/>
      <c r="K260" s="161"/>
      <c r="L260" s="201"/>
      <c r="M260" s="143"/>
      <c r="N260" s="60"/>
      <c r="O260" s="61"/>
      <c r="P260" s="62"/>
      <c r="R260" s="16" t="str">
        <f t="shared" si="12"/>
        <v/>
      </c>
      <c r="S260" s="16" t="str">
        <f t="shared" si="13"/>
        <v/>
      </c>
      <c r="T260" s="16" t="str">
        <f t="shared" si="14"/>
        <v/>
      </c>
    </row>
    <row r="261" spans="2:20" ht="20.25" customHeight="1" x14ac:dyDescent="0.2">
      <c r="B261" s="130">
        <v>243</v>
      </c>
      <c r="C261" s="59"/>
      <c r="D261" s="59"/>
      <c r="E261" s="168"/>
      <c r="F261" s="204"/>
      <c r="G261" s="199" t="str">
        <f>IF(AND(C261&lt;&gt;"",D261&lt;&gt;"",E261&lt;&gt;"",F261&lt;&gt;""),Grunddaten!$G$4,"")</f>
        <v/>
      </c>
      <c r="H261" s="123"/>
      <c r="I261" s="161"/>
      <c r="J261" s="161"/>
      <c r="K261" s="161"/>
      <c r="L261" s="201"/>
      <c r="M261" s="143"/>
      <c r="N261" s="60"/>
      <c r="O261" s="61"/>
      <c r="P261" s="62"/>
      <c r="R261" s="16" t="str">
        <f t="shared" si="12"/>
        <v/>
      </c>
      <c r="S261" s="16" t="str">
        <f t="shared" si="13"/>
        <v/>
      </c>
      <c r="T261" s="16" t="str">
        <f t="shared" si="14"/>
        <v/>
      </c>
    </row>
    <row r="262" spans="2:20" ht="20.25" customHeight="1" x14ac:dyDescent="0.2">
      <c r="B262" s="130">
        <v>244</v>
      </c>
      <c r="C262" s="59"/>
      <c r="D262" s="59"/>
      <c r="E262" s="168"/>
      <c r="F262" s="204"/>
      <c r="G262" s="199" t="str">
        <f>IF(AND(C262&lt;&gt;"",D262&lt;&gt;"",E262&lt;&gt;"",F262&lt;&gt;""),Grunddaten!$G$4,"")</f>
        <v/>
      </c>
      <c r="H262" s="123"/>
      <c r="I262" s="161"/>
      <c r="J262" s="161"/>
      <c r="K262" s="161"/>
      <c r="L262" s="201"/>
      <c r="M262" s="143"/>
      <c r="N262" s="60"/>
      <c r="O262" s="61"/>
      <c r="P262" s="62"/>
      <c r="R262" s="16" t="str">
        <f t="shared" si="12"/>
        <v/>
      </c>
      <c r="S262" s="16" t="str">
        <f t="shared" si="13"/>
        <v/>
      </c>
      <c r="T262" s="16" t="str">
        <f t="shared" si="14"/>
        <v/>
      </c>
    </row>
    <row r="263" spans="2:20" ht="20.25" customHeight="1" x14ac:dyDescent="0.2">
      <c r="B263" s="130">
        <v>245</v>
      </c>
      <c r="C263" s="59"/>
      <c r="D263" s="59"/>
      <c r="E263" s="168"/>
      <c r="F263" s="204"/>
      <c r="G263" s="199" t="str">
        <f>IF(AND(C263&lt;&gt;"",D263&lt;&gt;"",E263&lt;&gt;"",F263&lt;&gt;""),Grunddaten!$G$4,"")</f>
        <v/>
      </c>
      <c r="H263" s="123"/>
      <c r="I263" s="161"/>
      <c r="J263" s="161"/>
      <c r="K263" s="161"/>
      <c r="L263" s="201"/>
      <c r="M263" s="143"/>
      <c r="N263" s="60"/>
      <c r="O263" s="61"/>
      <c r="P263" s="62"/>
      <c r="R263" s="16" t="str">
        <f t="shared" si="12"/>
        <v/>
      </c>
      <c r="S263" s="16" t="str">
        <f t="shared" si="13"/>
        <v/>
      </c>
      <c r="T263" s="16" t="str">
        <f t="shared" si="14"/>
        <v/>
      </c>
    </row>
    <row r="264" spans="2:20" ht="20.25" customHeight="1" x14ac:dyDescent="0.2">
      <c r="B264" s="130">
        <v>246</v>
      </c>
      <c r="C264" s="59"/>
      <c r="D264" s="59"/>
      <c r="E264" s="168"/>
      <c r="F264" s="204"/>
      <c r="G264" s="199" t="str">
        <f>IF(AND(C264&lt;&gt;"",D264&lt;&gt;"",E264&lt;&gt;"",F264&lt;&gt;""),Grunddaten!$G$4,"")</f>
        <v/>
      </c>
      <c r="H264" s="123"/>
      <c r="I264" s="161"/>
      <c r="J264" s="161"/>
      <c r="K264" s="161"/>
      <c r="L264" s="201"/>
      <c r="M264" s="143"/>
      <c r="N264" s="60"/>
      <c r="O264" s="61"/>
      <c r="P264" s="62"/>
      <c r="R264" s="16" t="str">
        <f t="shared" si="12"/>
        <v/>
      </c>
      <c r="S264" s="16" t="str">
        <f t="shared" si="13"/>
        <v/>
      </c>
      <c r="T264" s="16" t="str">
        <f t="shared" si="14"/>
        <v/>
      </c>
    </row>
    <row r="265" spans="2:20" ht="20.25" customHeight="1" x14ac:dyDescent="0.2">
      <c r="B265" s="130">
        <v>247</v>
      </c>
      <c r="C265" s="59"/>
      <c r="D265" s="59"/>
      <c r="E265" s="168"/>
      <c r="F265" s="204"/>
      <c r="G265" s="199" t="str">
        <f>IF(AND(C265&lt;&gt;"",D265&lt;&gt;"",E265&lt;&gt;"",F265&lt;&gt;""),Grunddaten!$G$4,"")</f>
        <v/>
      </c>
      <c r="H265" s="123"/>
      <c r="I265" s="161"/>
      <c r="J265" s="161"/>
      <c r="K265" s="161"/>
      <c r="L265" s="201"/>
      <c r="M265" s="143"/>
      <c r="N265" s="60"/>
      <c r="O265" s="61"/>
      <c r="P265" s="62"/>
      <c r="R265" s="16" t="str">
        <f t="shared" si="12"/>
        <v/>
      </c>
      <c r="S265" s="16" t="str">
        <f t="shared" si="13"/>
        <v/>
      </c>
      <c r="T265" s="16" t="str">
        <f t="shared" si="14"/>
        <v/>
      </c>
    </row>
    <row r="266" spans="2:20" ht="20.25" customHeight="1" x14ac:dyDescent="0.2">
      <c r="B266" s="130">
        <v>248</v>
      </c>
      <c r="C266" s="59"/>
      <c r="D266" s="59"/>
      <c r="E266" s="168"/>
      <c r="F266" s="204"/>
      <c r="G266" s="199" t="str">
        <f>IF(AND(C266&lt;&gt;"",D266&lt;&gt;"",E266&lt;&gt;"",F266&lt;&gt;""),Grunddaten!$G$4,"")</f>
        <v/>
      </c>
      <c r="H266" s="123"/>
      <c r="I266" s="161"/>
      <c r="J266" s="161"/>
      <c r="K266" s="161"/>
      <c r="L266" s="201"/>
      <c r="M266" s="143"/>
      <c r="N266" s="60"/>
      <c r="O266" s="61"/>
      <c r="P266" s="62"/>
      <c r="R266" s="16" t="str">
        <f t="shared" si="12"/>
        <v/>
      </c>
      <c r="S266" s="16" t="str">
        <f t="shared" si="13"/>
        <v/>
      </c>
      <c r="T266" s="16" t="str">
        <f t="shared" si="14"/>
        <v/>
      </c>
    </row>
    <row r="267" spans="2:20" ht="20.25" customHeight="1" x14ac:dyDescent="0.2">
      <c r="B267" s="130">
        <v>249</v>
      </c>
      <c r="C267" s="59"/>
      <c r="D267" s="59"/>
      <c r="E267" s="168"/>
      <c r="F267" s="204"/>
      <c r="G267" s="199" t="str">
        <f>IF(AND(C267&lt;&gt;"",D267&lt;&gt;"",E267&lt;&gt;"",F267&lt;&gt;""),Grunddaten!$G$4,"")</f>
        <v/>
      </c>
      <c r="H267" s="123"/>
      <c r="I267" s="161"/>
      <c r="J267" s="161"/>
      <c r="K267" s="161"/>
      <c r="L267" s="201"/>
      <c r="M267" s="143"/>
      <c r="N267" s="60"/>
      <c r="O267" s="61"/>
      <c r="P267" s="62"/>
      <c r="R267" s="16" t="str">
        <f t="shared" si="12"/>
        <v/>
      </c>
      <c r="S267" s="16" t="str">
        <f t="shared" si="13"/>
        <v/>
      </c>
      <c r="T267" s="16" t="str">
        <f t="shared" si="14"/>
        <v/>
      </c>
    </row>
    <row r="268" spans="2:20" ht="20.25" customHeight="1" x14ac:dyDescent="0.2">
      <c r="B268" s="130">
        <v>250</v>
      </c>
      <c r="C268" s="59"/>
      <c r="D268" s="59"/>
      <c r="E268" s="168"/>
      <c r="F268" s="204"/>
      <c r="G268" s="199" t="str">
        <f>IF(AND(C268&lt;&gt;"",D268&lt;&gt;"",E268&lt;&gt;"",F268&lt;&gt;""),Grunddaten!$G$4,"")</f>
        <v/>
      </c>
      <c r="H268" s="123"/>
      <c r="I268" s="161"/>
      <c r="J268" s="161"/>
      <c r="K268" s="161"/>
      <c r="L268" s="201"/>
      <c r="M268" s="143"/>
      <c r="N268" s="60"/>
      <c r="O268" s="61"/>
      <c r="P268" s="62"/>
      <c r="R268" s="16" t="str">
        <f t="shared" si="12"/>
        <v/>
      </c>
      <c r="S268" s="16" t="str">
        <f t="shared" si="13"/>
        <v/>
      </c>
      <c r="T268" s="16" t="str">
        <f t="shared" si="14"/>
        <v/>
      </c>
    </row>
    <row r="269" spans="2:20" ht="20.25" customHeight="1" x14ac:dyDescent="0.2">
      <c r="B269" s="130">
        <v>251</v>
      </c>
      <c r="C269" s="59"/>
      <c r="D269" s="59"/>
      <c r="E269" s="168"/>
      <c r="F269" s="204"/>
      <c r="G269" s="199" t="str">
        <f>IF(AND(C269&lt;&gt;"",D269&lt;&gt;"",E269&lt;&gt;"",F269&lt;&gt;""),Grunddaten!$G$4,"")</f>
        <v/>
      </c>
      <c r="H269" s="123"/>
      <c r="I269" s="161"/>
      <c r="J269" s="161"/>
      <c r="K269" s="161"/>
      <c r="L269" s="201"/>
      <c r="M269" s="143"/>
      <c r="N269" s="60"/>
      <c r="O269" s="61"/>
      <c r="P269" s="62"/>
      <c r="R269" s="16" t="str">
        <f t="shared" si="12"/>
        <v/>
      </c>
      <c r="S269" s="16" t="str">
        <f t="shared" si="13"/>
        <v/>
      </c>
      <c r="T269" s="16" t="str">
        <f t="shared" si="14"/>
        <v/>
      </c>
    </row>
    <row r="270" spans="2:20" ht="20.25" customHeight="1" x14ac:dyDescent="0.2">
      <c r="B270" s="130">
        <v>252</v>
      </c>
      <c r="C270" s="59"/>
      <c r="D270" s="59"/>
      <c r="E270" s="168"/>
      <c r="F270" s="204"/>
      <c r="G270" s="199" t="str">
        <f>IF(AND(C270&lt;&gt;"",D270&lt;&gt;"",E270&lt;&gt;"",F270&lt;&gt;""),Grunddaten!$G$4,"")</f>
        <v/>
      </c>
      <c r="H270" s="123"/>
      <c r="I270" s="161"/>
      <c r="J270" s="161"/>
      <c r="K270" s="161"/>
      <c r="L270" s="201"/>
      <c r="M270" s="143"/>
      <c r="N270" s="60"/>
      <c r="O270" s="61"/>
      <c r="P270" s="62"/>
      <c r="R270" s="16" t="str">
        <f t="shared" si="12"/>
        <v/>
      </c>
      <c r="S270" s="16" t="str">
        <f t="shared" si="13"/>
        <v/>
      </c>
      <c r="T270" s="16" t="str">
        <f t="shared" si="14"/>
        <v/>
      </c>
    </row>
    <row r="271" spans="2:20" ht="20.25" customHeight="1" x14ac:dyDescent="0.2">
      <c r="B271" s="130">
        <v>253</v>
      </c>
      <c r="C271" s="59"/>
      <c r="D271" s="59"/>
      <c r="E271" s="168"/>
      <c r="F271" s="204"/>
      <c r="G271" s="199" t="str">
        <f>IF(AND(C271&lt;&gt;"",D271&lt;&gt;"",E271&lt;&gt;"",F271&lt;&gt;""),Grunddaten!$G$4,"")</f>
        <v/>
      </c>
      <c r="H271" s="123"/>
      <c r="I271" s="161"/>
      <c r="J271" s="161"/>
      <c r="K271" s="161"/>
      <c r="L271" s="201"/>
      <c r="M271" s="143"/>
      <c r="N271" s="60"/>
      <c r="O271" s="61"/>
      <c r="P271" s="62"/>
      <c r="R271" s="16" t="str">
        <f t="shared" si="12"/>
        <v/>
      </c>
      <c r="S271" s="16" t="str">
        <f t="shared" si="13"/>
        <v/>
      </c>
      <c r="T271" s="16" t="str">
        <f t="shared" si="14"/>
        <v/>
      </c>
    </row>
    <row r="272" spans="2:20" ht="20.25" customHeight="1" x14ac:dyDescent="0.2">
      <c r="B272" s="130">
        <v>254</v>
      </c>
      <c r="C272" s="59"/>
      <c r="D272" s="59"/>
      <c r="E272" s="168"/>
      <c r="F272" s="204"/>
      <c r="G272" s="199" t="str">
        <f>IF(AND(C272&lt;&gt;"",D272&lt;&gt;"",E272&lt;&gt;"",F272&lt;&gt;""),Grunddaten!$G$4,"")</f>
        <v/>
      </c>
      <c r="H272" s="123"/>
      <c r="I272" s="161"/>
      <c r="J272" s="161"/>
      <c r="K272" s="161"/>
      <c r="L272" s="201"/>
      <c r="M272" s="143"/>
      <c r="N272" s="60"/>
      <c r="O272" s="61"/>
      <c r="P272" s="62"/>
      <c r="R272" s="16" t="str">
        <f t="shared" si="12"/>
        <v/>
      </c>
      <c r="S272" s="16" t="str">
        <f t="shared" si="13"/>
        <v/>
      </c>
      <c r="T272" s="16" t="str">
        <f t="shared" si="14"/>
        <v/>
      </c>
    </row>
    <row r="273" spans="2:20" ht="20.25" customHeight="1" x14ac:dyDescent="0.2">
      <c r="B273" s="130">
        <v>255</v>
      </c>
      <c r="C273" s="59"/>
      <c r="D273" s="59"/>
      <c r="E273" s="168"/>
      <c r="F273" s="204"/>
      <c r="G273" s="199" t="str">
        <f>IF(AND(C273&lt;&gt;"",D273&lt;&gt;"",E273&lt;&gt;"",F273&lt;&gt;""),Grunddaten!$G$4,"")</f>
        <v/>
      </c>
      <c r="H273" s="123"/>
      <c r="I273" s="161"/>
      <c r="J273" s="161"/>
      <c r="K273" s="161"/>
      <c r="L273" s="201"/>
      <c r="M273" s="143"/>
      <c r="N273" s="60"/>
      <c r="O273" s="61"/>
      <c r="P273" s="62"/>
      <c r="R273" s="16" t="str">
        <f t="shared" si="12"/>
        <v/>
      </c>
      <c r="S273" s="16" t="str">
        <f t="shared" si="13"/>
        <v/>
      </c>
      <c r="T273" s="16" t="str">
        <f t="shared" si="14"/>
        <v/>
      </c>
    </row>
    <row r="274" spans="2:20" ht="20.25" customHeight="1" x14ac:dyDescent="0.2">
      <c r="B274" s="130">
        <v>256</v>
      </c>
      <c r="C274" s="59"/>
      <c r="D274" s="59"/>
      <c r="E274" s="168"/>
      <c r="F274" s="204"/>
      <c r="G274" s="199" t="str">
        <f>IF(AND(C274&lt;&gt;"",D274&lt;&gt;"",E274&lt;&gt;"",F274&lt;&gt;""),Grunddaten!$G$4,"")</f>
        <v/>
      </c>
      <c r="H274" s="123"/>
      <c r="I274" s="161"/>
      <c r="J274" s="161"/>
      <c r="K274" s="161"/>
      <c r="L274" s="201"/>
      <c r="M274" s="143"/>
      <c r="N274" s="60"/>
      <c r="O274" s="61"/>
      <c r="P274" s="62"/>
      <c r="R274" s="16" t="str">
        <f t="shared" si="12"/>
        <v/>
      </c>
      <c r="S274" s="16" t="str">
        <f t="shared" si="13"/>
        <v/>
      </c>
      <c r="T274" s="16" t="str">
        <f t="shared" si="14"/>
        <v/>
      </c>
    </row>
    <row r="275" spans="2:20" ht="20.25" customHeight="1" x14ac:dyDescent="0.2">
      <c r="B275" s="130">
        <v>257</v>
      </c>
      <c r="C275" s="59"/>
      <c r="D275" s="59"/>
      <c r="E275" s="168"/>
      <c r="F275" s="204"/>
      <c r="G275" s="199" t="str">
        <f>IF(AND(C275&lt;&gt;"",D275&lt;&gt;"",E275&lt;&gt;"",F275&lt;&gt;""),Grunddaten!$G$4,"")</f>
        <v/>
      </c>
      <c r="H275" s="123"/>
      <c r="I275" s="161"/>
      <c r="J275" s="161"/>
      <c r="K275" s="161"/>
      <c r="L275" s="201"/>
      <c r="M275" s="143"/>
      <c r="N275" s="60"/>
      <c r="O275" s="61"/>
      <c r="P275" s="62"/>
      <c r="R275" s="16" t="str">
        <f t="shared" si="12"/>
        <v/>
      </c>
      <c r="S275" s="16" t="str">
        <f t="shared" si="13"/>
        <v/>
      </c>
      <c r="T275" s="16" t="str">
        <f t="shared" si="14"/>
        <v/>
      </c>
    </row>
    <row r="276" spans="2:20" ht="20.25" customHeight="1" x14ac:dyDescent="0.2">
      <c r="B276" s="130">
        <v>258</v>
      </c>
      <c r="C276" s="59"/>
      <c r="D276" s="59"/>
      <c r="E276" s="168"/>
      <c r="F276" s="204"/>
      <c r="G276" s="199" t="str">
        <f>IF(AND(C276&lt;&gt;"",D276&lt;&gt;"",E276&lt;&gt;"",F276&lt;&gt;""),Grunddaten!$G$4,"")</f>
        <v/>
      </c>
      <c r="H276" s="123"/>
      <c r="I276" s="161"/>
      <c r="J276" s="161"/>
      <c r="K276" s="161"/>
      <c r="L276" s="201"/>
      <c r="M276" s="143"/>
      <c r="N276" s="60"/>
      <c r="O276" s="61"/>
      <c r="P276" s="62"/>
      <c r="R276" s="16" t="str">
        <f t="shared" si="12"/>
        <v/>
      </c>
      <c r="S276" s="16" t="str">
        <f t="shared" si="13"/>
        <v/>
      </c>
      <c r="T276" s="16" t="str">
        <f t="shared" si="14"/>
        <v/>
      </c>
    </row>
    <row r="277" spans="2:20" ht="20.25" customHeight="1" x14ac:dyDescent="0.2">
      <c r="B277" s="130">
        <v>259</v>
      </c>
      <c r="C277" s="59"/>
      <c r="D277" s="59"/>
      <c r="E277" s="168"/>
      <c r="F277" s="204"/>
      <c r="G277" s="199" t="str">
        <f>IF(AND(C277&lt;&gt;"",D277&lt;&gt;"",E277&lt;&gt;"",F277&lt;&gt;""),Grunddaten!$G$4,"")</f>
        <v/>
      </c>
      <c r="H277" s="123"/>
      <c r="I277" s="161"/>
      <c r="J277" s="161"/>
      <c r="K277" s="161"/>
      <c r="L277" s="201"/>
      <c r="M277" s="143"/>
      <c r="N277" s="60"/>
      <c r="O277" s="61"/>
      <c r="P277" s="62"/>
      <c r="R277" s="16" t="str">
        <f t="shared" si="12"/>
        <v/>
      </c>
      <c r="S277" s="16" t="str">
        <f t="shared" si="13"/>
        <v/>
      </c>
      <c r="T277" s="16" t="str">
        <f t="shared" si="14"/>
        <v/>
      </c>
    </row>
    <row r="278" spans="2:20" ht="20.25" customHeight="1" x14ac:dyDescent="0.2">
      <c r="B278" s="130">
        <v>260</v>
      </c>
      <c r="C278" s="59"/>
      <c r="D278" s="59"/>
      <c r="E278" s="168"/>
      <c r="F278" s="204"/>
      <c r="G278" s="199" t="str">
        <f>IF(AND(C278&lt;&gt;"",D278&lt;&gt;"",E278&lt;&gt;"",F278&lt;&gt;""),Grunddaten!$G$4,"")</f>
        <v/>
      </c>
      <c r="H278" s="123"/>
      <c r="I278" s="161"/>
      <c r="J278" s="161"/>
      <c r="K278" s="161"/>
      <c r="L278" s="201"/>
      <c r="M278" s="143"/>
      <c r="N278" s="60"/>
      <c r="O278" s="61"/>
      <c r="P278" s="62"/>
      <c r="R278" s="16" t="str">
        <f t="shared" ref="R278:R341" si="15">IF(C278&lt;&gt;"",COUNTIFS($S$19:$S$918,TRIM(C278),$T$19:$T$918,TRIM(D278))&gt;1,"")</f>
        <v/>
      </c>
      <c r="S278" s="16" t="str">
        <f t="shared" si="13"/>
        <v/>
      </c>
      <c r="T278" s="16" t="str">
        <f t="shared" si="14"/>
        <v/>
      </c>
    </row>
    <row r="279" spans="2:20" ht="20.25" customHeight="1" x14ac:dyDescent="0.2">
      <c r="B279" s="130">
        <v>261</v>
      </c>
      <c r="C279" s="59"/>
      <c r="D279" s="59"/>
      <c r="E279" s="168"/>
      <c r="F279" s="204"/>
      <c r="G279" s="199" t="str">
        <f>IF(AND(C279&lt;&gt;"",D279&lt;&gt;"",E279&lt;&gt;"",F279&lt;&gt;""),Grunddaten!$G$4,"")</f>
        <v/>
      </c>
      <c r="H279" s="123"/>
      <c r="I279" s="161"/>
      <c r="J279" s="161"/>
      <c r="K279" s="161"/>
      <c r="L279" s="201"/>
      <c r="M279" s="143"/>
      <c r="N279" s="60"/>
      <c r="O279" s="61"/>
      <c r="P279" s="62"/>
      <c r="R279" s="16" t="str">
        <f t="shared" si="15"/>
        <v/>
      </c>
      <c r="S279" s="16" t="str">
        <f t="shared" si="13"/>
        <v/>
      </c>
      <c r="T279" s="16" t="str">
        <f t="shared" si="14"/>
        <v/>
      </c>
    </row>
    <row r="280" spans="2:20" ht="20.25" customHeight="1" x14ac:dyDescent="0.2">
      <c r="B280" s="130">
        <v>262</v>
      </c>
      <c r="C280" s="59"/>
      <c r="D280" s="59"/>
      <c r="E280" s="168"/>
      <c r="F280" s="204"/>
      <c r="G280" s="199" t="str">
        <f>IF(AND(C280&lt;&gt;"",D280&lt;&gt;"",E280&lt;&gt;"",F280&lt;&gt;""),Grunddaten!$G$4,"")</f>
        <v/>
      </c>
      <c r="H280" s="123"/>
      <c r="I280" s="161"/>
      <c r="J280" s="161"/>
      <c r="K280" s="161"/>
      <c r="L280" s="201"/>
      <c r="M280" s="143"/>
      <c r="N280" s="60"/>
      <c r="O280" s="61"/>
      <c r="P280" s="62"/>
      <c r="R280" s="16" t="str">
        <f t="shared" si="15"/>
        <v/>
      </c>
      <c r="S280" s="16" t="str">
        <f t="shared" si="13"/>
        <v/>
      </c>
      <c r="T280" s="16" t="str">
        <f t="shared" si="14"/>
        <v/>
      </c>
    </row>
    <row r="281" spans="2:20" ht="20.25" customHeight="1" x14ac:dyDescent="0.2">
      <c r="B281" s="130">
        <v>263</v>
      </c>
      <c r="C281" s="59"/>
      <c r="D281" s="59"/>
      <c r="E281" s="168"/>
      <c r="F281" s="204"/>
      <c r="G281" s="199" t="str">
        <f>IF(AND(C281&lt;&gt;"",D281&lt;&gt;"",E281&lt;&gt;"",F281&lt;&gt;""),Grunddaten!$G$4,"")</f>
        <v/>
      </c>
      <c r="H281" s="123"/>
      <c r="I281" s="161"/>
      <c r="J281" s="161"/>
      <c r="K281" s="161"/>
      <c r="L281" s="201"/>
      <c r="M281" s="143"/>
      <c r="N281" s="60"/>
      <c r="O281" s="61"/>
      <c r="P281" s="62"/>
      <c r="R281" s="16" t="str">
        <f t="shared" si="15"/>
        <v/>
      </c>
      <c r="S281" s="16" t="str">
        <f t="shared" si="13"/>
        <v/>
      </c>
      <c r="T281" s="16" t="str">
        <f t="shared" si="14"/>
        <v/>
      </c>
    </row>
    <row r="282" spans="2:20" ht="20.25" customHeight="1" x14ac:dyDescent="0.2">
      <c r="B282" s="130">
        <v>264</v>
      </c>
      <c r="C282" s="59"/>
      <c r="D282" s="59"/>
      <c r="E282" s="168"/>
      <c r="F282" s="204"/>
      <c r="G282" s="199" t="str">
        <f>IF(AND(C282&lt;&gt;"",D282&lt;&gt;"",E282&lt;&gt;"",F282&lt;&gt;""),Grunddaten!$G$4,"")</f>
        <v/>
      </c>
      <c r="H282" s="123"/>
      <c r="I282" s="161"/>
      <c r="J282" s="161"/>
      <c r="K282" s="161"/>
      <c r="L282" s="201"/>
      <c r="M282" s="143"/>
      <c r="N282" s="60"/>
      <c r="O282" s="61"/>
      <c r="P282" s="62"/>
      <c r="R282" s="16" t="str">
        <f t="shared" si="15"/>
        <v/>
      </c>
      <c r="S282" s="16" t="str">
        <f t="shared" si="13"/>
        <v/>
      </c>
      <c r="T282" s="16" t="str">
        <f t="shared" si="14"/>
        <v/>
      </c>
    </row>
    <row r="283" spans="2:20" ht="20.25" customHeight="1" x14ac:dyDescent="0.2">
      <c r="B283" s="130">
        <v>265</v>
      </c>
      <c r="C283" s="59"/>
      <c r="D283" s="59"/>
      <c r="E283" s="168"/>
      <c r="F283" s="204"/>
      <c r="G283" s="199" t="str">
        <f>IF(AND(C283&lt;&gt;"",D283&lt;&gt;"",E283&lt;&gt;"",F283&lt;&gt;""),Grunddaten!$G$4,"")</f>
        <v/>
      </c>
      <c r="H283" s="123"/>
      <c r="I283" s="161"/>
      <c r="J283" s="161"/>
      <c r="K283" s="161"/>
      <c r="L283" s="201"/>
      <c r="M283" s="143"/>
      <c r="N283" s="60"/>
      <c r="O283" s="61"/>
      <c r="P283" s="62"/>
      <c r="R283" s="16" t="str">
        <f t="shared" si="15"/>
        <v/>
      </c>
      <c r="S283" s="16" t="str">
        <f t="shared" si="13"/>
        <v/>
      </c>
      <c r="T283" s="16" t="str">
        <f t="shared" si="14"/>
        <v/>
      </c>
    </row>
    <row r="284" spans="2:20" ht="20.25" customHeight="1" x14ac:dyDescent="0.2">
      <c r="B284" s="130">
        <v>266</v>
      </c>
      <c r="C284" s="59"/>
      <c r="D284" s="59"/>
      <c r="E284" s="168"/>
      <c r="F284" s="204"/>
      <c r="G284" s="199" t="str">
        <f>IF(AND(C284&lt;&gt;"",D284&lt;&gt;"",E284&lt;&gt;"",F284&lt;&gt;""),Grunddaten!$G$4,"")</f>
        <v/>
      </c>
      <c r="H284" s="123"/>
      <c r="I284" s="161"/>
      <c r="J284" s="161"/>
      <c r="K284" s="161"/>
      <c r="L284" s="201"/>
      <c r="M284" s="143"/>
      <c r="N284" s="60"/>
      <c r="O284" s="61"/>
      <c r="P284" s="62"/>
      <c r="R284" s="16" t="str">
        <f t="shared" si="15"/>
        <v/>
      </c>
      <c r="S284" s="16" t="str">
        <f t="shared" ref="S284:S347" si="16">TRIM(C284)</f>
        <v/>
      </c>
      <c r="T284" s="16" t="str">
        <f t="shared" ref="T284:T347" si="17">TRIM(D284)</f>
        <v/>
      </c>
    </row>
    <row r="285" spans="2:20" ht="20.25" customHeight="1" x14ac:dyDescent="0.2">
      <c r="B285" s="130">
        <v>267</v>
      </c>
      <c r="C285" s="59"/>
      <c r="D285" s="59"/>
      <c r="E285" s="168"/>
      <c r="F285" s="204"/>
      <c r="G285" s="199" t="str">
        <f>IF(AND(C285&lt;&gt;"",D285&lt;&gt;"",E285&lt;&gt;"",F285&lt;&gt;""),Grunddaten!$G$4,"")</f>
        <v/>
      </c>
      <c r="H285" s="123"/>
      <c r="I285" s="161"/>
      <c r="J285" s="161"/>
      <c r="K285" s="161"/>
      <c r="L285" s="201"/>
      <c r="M285" s="143"/>
      <c r="N285" s="60"/>
      <c r="O285" s="61"/>
      <c r="P285" s="62"/>
      <c r="R285" s="16" t="str">
        <f t="shared" si="15"/>
        <v/>
      </c>
      <c r="S285" s="16" t="str">
        <f t="shared" si="16"/>
        <v/>
      </c>
      <c r="T285" s="16" t="str">
        <f t="shared" si="17"/>
        <v/>
      </c>
    </row>
    <row r="286" spans="2:20" ht="20.25" customHeight="1" x14ac:dyDescent="0.2">
      <c r="B286" s="130">
        <v>268</v>
      </c>
      <c r="C286" s="59"/>
      <c r="D286" s="59"/>
      <c r="E286" s="168"/>
      <c r="F286" s="204"/>
      <c r="G286" s="199" t="str">
        <f>IF(AND(C286&lt;&gt;"",D286&lt;&gt;"",E286&lt;&gt;"",F286&lt;&gt;""),Grunddaten!$G$4,"")</f>
        <v/>
      </c>
      <c r="H286" s="123"/>
      <c r="I286" s="161"/>
      <c r="J286" s="161"/>
      <c r="K286" s="161"/>
      <c r="L286" s="201"/>
      <c r="M286" s="143"/>
      <c r="N286" s="60"/>
      <c r="O286" s="61"/>
      <c r="P286" s="62"/>
      <c r="R286" s="16" t="str">
        <f t="shared" si="15"/>
        <v/>
      </c>
      <c r="S286" s="16" t="str">
        <f t="shared" si="16"/>
        <v/>
      </c>
      <c r="T286" s="16" t="str">
        <f t="shared" si="17"/>
        <v/>
      </c>
    </row>
    <row r="287" spans="2:20" ht="20.25" customHeight="1" x14ac:dyDescent="0.2">
      <c r="B287" s="130">
        <v>269</v>
      </c>
      <c r="C287" s="59"/>
      <c r="D287" s="59"/>
      <c r="E287" s="168"/>
      <c r="F287" s="204"/>
      <c r="G287" s="199" t="str">
        <f>IF(AND(C287&lt;&gt;"",D287&lt;&gt;"",E287&lt;&gt;"",F287&lt;&gt;""),Grunddaten!$G$4,"")</f>
        <v/>
      </c>
      <c r="H287" s="123"/>
      <c r="I287" s="161"/>
      <c r="J287" s="161"/>
      <c r="K287" s="161"/>
      <c r="L287" s="201"/>
      <c r="M287" s="143"/>
      <c r="N287" s="60"/>
      <c r="O287" s="61"/>
      <c r="P287" s="62"/>
      <c r="R287" s="16" t="str">
        <f t="shared" si="15"/>
        <v/>
      </c>
      <c r="S287" s="16" t="str">
        <f t="shared" si="16"/>
        <v/>
      </c>
      <c r="T287" s="16" t="str">
        <f t="shared" si="17"/>
        <v/>
      </c>
    </row>
    <row r="288" spans="2:20" ht="20.25" customHeight="1" x14ac:dyDescent="0.2">
      <c r="B288" s="130">
        <v>270</v>
      </c>
      <c r="C288" s="59"/>
      <c r="D288" s="59"/>
      <c r="E288" s="168"/>
      <c r="F288" s="204"/>
      <c r="G288" s="199" t="str">
        <f>IF(AND(C288&lt;&gt;"",D288&lt;&gt;"",E288&lt;&gt;"",F288&lt;&gt;""),Grunddaten!$G$4,"")</f>
        <v/>
      </c>
      <c r="H288" s="123"/>
      <c r="I288" s="161"/>
      <c r="J288" s="161"/>
      <c r="K288" s="161"/>
      <c r="L288" s="201"/>
      <c r="M288" s="143"/>
      <c r="N288" s="60"/>
      <c r="O288" s="61"/>
      <c r="P288" s="62"/>
      <c r="R288" s="16" t="str">
        <f t="shared" si="15"/>
        <v/>
      </c>
      <c r="S288" s="16" t="str">
        <f t="shared" si="16"/>
        <v/>
      </c>
      <c r="T288" s="16" t="str">
        <f t="shared" si="17"/>
        <v/>
      </c>
    </row>
    <row r="289" spans="2:20" ht="20.25" customHeight="1" x14ac:dyDescent="0.2">
      <c r="B289" s="130">
        <v>271</v>
      </c>
      <c r="C289" s="59"/>
      <c r="D289" s="59"/>
      <c r="E289" s="168"/>
      <c r="F289" s="204"/>
      <c r="G289" s="199" t="str">
        <f>IF(AND(C289&lt;&gt;"",D289&lt;&gt;"",E289&lt;&gt;"",F289&lt;&gt;""),Grunddaten!$G$4,"")</f>
        <v/>
      </c>
      <c r="H289" s="123"/>
      <c r="I289" s="161"/>
      <c r="J289" s="161"/>
      <c r="K289" s="161"/>
      <c r="L289" s="201"/>
      <c r="M289" s="143"/>
      <c r="N289" s="60"/>
      <c r="O289" s="61"/>
      <c r="P289" s="62"/>
      <c r="R289" s="16" t="str">
        <f t="shared" si="15"/>
        <v/>
      </c>
      <c r="S289" s="16" t="str">
        <f t="shared" si="16"/>
        <v/>
      </c>
      <c r="T289" s="16" t="str">
        <f t="shared" si="17"/>
        <v/>
      </c>
    </row>
    <row r="290" spans="2:20" ht="20.25" customHeight="1" x14ac:dyDescent="0.2">
      <c r="B290" s="130">
        <v>272</v>
      </c>
      <c r="C290" s="59"/>
      <c r="D290" s="59"/>
      <c r="E290" s="168"/>
      <c r="F290" s="204"/>
      <c r="G290" s="199" t="str">
        <f>IF(AND(C290&lt;&gt;"",D290&lt;&gt;"",E290&lt;&gt;"",F290&lt;&gt;""),Grunddaten!$G$4,"")</f>
        <v/>
      </c>
      <c r="H290" s="123"/>
      <c r="I290" s="161"/>
      <c r="J290" s="161"/>
      <c r="K290" s="161"/>
      <c r="L290" s="201"/>
      <c r="M290" s="143"/>
      <c r="N290" s="60"/>
      <c r="O290" s="61"/>
      <c r="P290" s="62"/>
      <c r="R290" s="16" t="str">
        <f t="shared" si="15"/>
        <v/>
      </c>
      <c r="S290" s="16" t="str">
        <f t="shared" si="16"/>
        <v/>
      </c>
      <c r="T290" s="16" t="str">
        <f t="shared" si="17"/>
        <v/>
      </c>
    </row>
    <row r="291" spans="2:20" ht="20.25" customHeight="1" x14ac:dyDescent="0.2">
      <c r="B291" s="130">
        <v>273</v>
      </c>
      <c r="C291" s="59"/>
      <c r="D291" s="59"/>
      <c r="E291" s="168"/>
      <c r="F291" s="204"/>
      <c r="G291" s="199" t="str">
        <f>IF(AND(C291&lt;&gt;"",D291&lt;&gt;"",E291&lt;&gt;"",F291&lt;&gt;""),Grunddaten!$G$4,"")</f>
        <v/>
      </c>
      <c r="H291" s="123"/>
      <c r="I291" s="161"/>
      <c r="J291" s="161"/>
      <c r="K291" s="161"/>
      <c r="L291" s="201"/>
      <c r="M291" s="143"/>
      <c r="N291" s="60"/>
      <c r="O291" s="61"/>
      <c r="P291" s="62"/>
      <c r="R291" s="16" t="str">
        <f t="shared" si="15"/>
        <v/>
      </c>
      <c r="S291" s="16" t="str">
        <f t="shared" si="16"/>
        <v/>
      </c>
      <c r="T291" s="16" t="str">
        <f t="shared" si="17"/>
        <v/>
      </c>
    </row>
    <row r="292" spans="2:20" ht="20.25" customHeight="1" x14ac:dyDescent="0.2">
      <c r="B292" s="130">
        <v>274</v>
      </c>
      <c r="C292" s="59"/>
      <c r="D292" s="59"/>
      <c r="E292" s="168"/>
      <c r="F292" s="204"/>
      <c r="G292" s="199" t="str">
        <f>IF(AND(C292&lt;&gt;"",D292&lt;&gt;"",E292&lt;&gt;"",F292&lt;&gt;""),Grunddaten!$G$4,"")</f>
        <v/>
      </c>
      <c r="H292" s="123"/>
      <c r="I292" s="161"/>
      <c r="J292" s="161"/>
      <c r="K292" s="161"/>
      <c r="L292" s="201"/>
      <c r="M292" s="143"/>
      <c r="N292" s="60"/>
      <c r="O292" s="61"/>
      <c r="P292" s="62"/>
      <c r="R292" s="16" t="str">
        <f t="shared" si="15"/>
        <v/>
      </c>
      <c r="S292" s="16" t="str">
        <f t="shared" si="16"/>
        <v/>
      </c>
      <c r="T292" s="16" t="str">
        <f t="shared" si="17"/>
        <v/>
      </c>
    </row>
    <row r="293" spans="2:20" ht="20.25" customHeight="1" x14ac:dyDescent="0.2">
      <c r="B293" s="130">
        <v>275</v>
      </c>
      <c r="C293" s="59"/>
      <c r="D293" s="59"/>
      <c r="E293" s="168"/>
      <c r="F293" s="204"/>
      <c r="G293" s="199" t="str">
        <f>IF(AND(C293&lt;&gt;"",D293&lt;&gt;"",E293&lt;&gt;"",F293&lt;&gt;""),Grunddaten!$G$4,"")</f>
        <v/>
      </c>
      <c r="H293" s="123"/>
      <c r="I293" s="161"/>
      <c r="J293" s="161"/>
      <c r="K293" s="161"/>
      <c r="L293" s="201"/>
      <c r="M293" s="143"/>
      <c r="N293" s="60"/>
      <c r="O293" s="61"/>
      <c r="P293" s="62"/>
      <c r="R293" s="16" t="str">
        <f t="shared" si="15"/>
        <v/>
      </c>
      <c r="S293" s="16" t="str">
        <f t="shared" si="16"/>
        <v/>
      </c>
      <c r="T293" s="16" t="str">
        <f t="shared" si="17"/>
        <v/>
      </c>
    </row>
    <row r="294" spans="2:20" ht="20.25" customHeight="1" x14ac:dyDescent="0.2">
      <c r="B294" s="130">
        <v>276</v>
      </c>
      <c r="C294" s="59"/>
      <c r="D294" s="59"/>
      <c r="E294" s="168"/>
      <c r="F294" s="204"/>
      <c r="G294" s="199" t="str">
        <f>IF(AND(C294&lt;&gt;"",D294&lt;&gt;"",E294&lt;&gt;"",F294&lt;&gt;""),Grunddaten!$G$4,"")</f>
        <v/>
      </c>
      <c r="H294" s="123"/>
      <c r="I294" s="161"/>
      <c r="J294" s="161"/>
      <c r="K294" s="161"/>
      <c r="L294" s="201"/>
      <c r="M294" s="143"/>
      <c r="N294" s="60"/>
      <c r="O294" s="61"/>
      <c r="P294" s="62"/>
      <c r="R294" s="16" t="str">
        <f t="shared" si="15"/>
        <v/>
      </c>
      <c r="S294" s="16" t="str">
        <f t="shared" si="16"/>
        <v/>
      </c>
      <c r="T294" s="16" t="str">
        <f t="shared" si="17"/>
        <v/>
      </c>
    </row>
    <row r="295" spans="2:20" ht="20.25" customHeight="1" x14ac:dyDescent="0.2">
      <c r="B295" s="130">
        <v>277</v>
      </c>
      <c r="C295" s="59"/>
      <c r="D295" s="59"/>
      <c r="E295" s="168"/>
      <c r="F295" s="204"/>
      <c r="G295" s="199" t="str">
        <f>IF(AND(C295&lt;&gt;"",D295&lt;&gt;"",E295&lt;&gt;"",F295&lt;&gt;""),Grunddaten!$G$4,"")</f>
        <v/>
      </c>
      <c r="H295" s="123"/>
      <c r="I295" s="161"/>
      <c r="J295" s="161"/>
      <c r="K295" s="161"/>
      <c r="L295" s="201"/>
      <c r="M295" s="143"/>
      <c r="N295" s="60"/>
      <c r="O295" s="61"/>
      <c r="P295" s="62"/>
      <c r="R295" s="16" t="str">
        <f t="shared" si="15"/>
        <v/>
      </c>
      <c r="S295" s="16" t="str">
        <f t="shared" si="16"/>
        <v/>
      </c>
      <c r="T295" s="16" t="str">
        <f t="shared" si="17"/>
        <v/>
      </c>
    </row>
    <row r="296" spans="2:20" ht="20.25" customHeight="1" x14ac:dyDescent="0.2">
      <c r="B296" s="130">
        <v>278</v>
      </c>
      <c r="C296" s="59"/>
      <c r="D296" s="59"/>
      <c r="E296" s="168"/>
      <c r="F296" s="204"/>
      <c r="G296" s="199" t="str">
        <f>IF(AND(C296&lt;&gt;"",D296&lt;&gt;"",E296&lt;&gt;"",F296&lt;&gt;""),Grunddaten!$G$4,"")</f>
        <v/>
      </c>
      <c r="H296" s="123"/>
      <c r="I296" s="161"/>
      <c r="J296" s="161"/>
      <c r="K296" s="161"/>
      <c r="L296" s="201"/>
      <c r="M296" s="143"/>
      <c r="N296" s="60"/>
      <c r="O296" s="61"/>
      <c r="P296" s="62"/>
      <c r="R296" s="16" t="str">
        <f t="shared" si="15"/>
        <v/>
      </c>
      <c r="S296" s="16" t="str">
        <f t="shared" si="16"/>
        <v/>
      </c>
      <c r="T296" s="16" t="str">
        <f t="shared" si="17"/>
        <v/>
      </c>
    </row>
    <row r="297" spans="2:20" ht="20.25" customHeight="1" x14ac:dyDescent="0.2">
      <c r="B297" s="130">
        <v>279</v>
      </c>
      <c r="C297" s="59"/>
      <c r="D297" s="59"/>
      <c r="E297" s="168"/>
      <c r="F297" s="204"/>
      <c r="G297" s="199" t="str">
        <f>IF(AND(C297&lt;&gt;"",D297&lt;&gt;"",E297&lt;&gt;"",F297&lt;&gt;""),Grunddaten!$G$4,"")</f>
        <v/>
      </c>
      <c r="H297" s="123"/>
      <c r="I297" s="161"/>
      <c r="J297" s="161"/>
      <c r="K297" s="161"/>
      <c r="L297" s="201"/>
      <c r="M297" s="143"/>
      <c r="N297" s="60"/>
      <c r="O297" s="61"/>
      <c r="P297" s="62"/>
      <c r="R297" s="16" t="str">
        <f t="shared" si="15"/>
        <v/>
      </c>
      <c r="S297" s="16" t="str">
        <f t="shared" si="16"/>
        <v/>
      </c>
      <c r="T297" s="16" t="str">
        <f t="shared" si="17"/>
        <v/>
      </c>
    </row>
    <row r="298" spans="2:20" ht="20.25" customHeight="1" x14ac:dyDescent="0.2">
      <c r="B298" s="130">
        <v>280</v>
      </c>
      <c r="C298" s="59"/>
      <c r="D298" s="59"/>
      <c r="E298" s="168"/>
      <c r="F298" s="204"/>
      <c r="G298" s="199" t="str">
        <f>IF(AND(C298&lt;&gt;"",D298&lt;&gt;"",E298&lt;&gt;"",F298&lt;&gt;""),Grunddaten!$G$4,"")</f>
        <v/>
      </c>
      <c r="H298" s="123"/>
      <c r="I298" s="161"/>
      <c r="J298" s="161"/>
      <c r="K298" s="161"/>
      <c r="L298" s="201"/>
      <c r="M298" s="143"/>
      <c r="N298" s="60"/>
      <c r="O298" s="61"/>
      <c r="P298" s="62"/>
      <c r="R298" s="16" t="str">
        <f t="shared" si="15"/>
        <v/>
      </c>
      <c r="S298" s="16" t="str">
        <f t="shared" si="16"/>
        <v/>
      </c>
      <c r="T298" s="16" t="str">
        <f t="shared" si="17"/>
        <v/>
      </c>
    </row>
    <row r="299" spans="2:20" ht="20.25" customHeight="1" x14ac:dyDescent="0.2">
      <c r="B299" s="130">
        <v>281</v>
      </c>
      <c r="C299" s="59"/>
      <c r="D299" s="59"/>
      <c r="E299" s="168"/>
      <c r="F299" s="204"/>
      <c r="G299" s="199" t="str">
        <f>IF(AND(C299&lt;&gt;"",D299&lt;&gt;"",E299&lt;&gt;"",F299&lt;&gt;""),Grunddaten!$G$4,"")</f>
        <v/>
      </c>
      <c r="H299" s="123"/>
      <c r="I299" s="161"/>
      <c r="J299" s="161"/>
      <c r="K299" s="161"/>
      <c r="L299" s="201"/>
      <c r="M299" s="143"/>
      <c r="N299" s="60"/>
      <c r="O299" s="61"/>
      <c r="P299" s="62"/>
      <c r="R299" s="16" t="str">
        <f t="shared" si="15"/>
        <v/>
      </c>
      <c r="S299" s="16" t="str">
        <f t="shared" si="16"/>
        <v/>
      </c>
      <c r="T299" s="16" t="str">
        <f t="shared" si="17"/>
        <v/>
      </c>
    </row>
    <row r="300" spans="2:20" ht="20.25" customHeight="1" x14ac:dyDescent="0.2">
      <c r="B300" s="130">
        <v>282</v>
      </c>
      <c r="C300" s="59"/>
      <c r="D300" s="59"/>
      <c r="E300" s="168"/>
      <c r="F300" s="204"/>
      <c r="G300" s="199" t="str">
        <f>IF(AND(C300&lt;&gt;"",D300&lt;&gt;"",E300&lt;&gt;"",F300&lt;&gt;""),Grunddaten!$G$4,"")</f>
        <v/>
      </c>
      <c r="H300" s="123"/>
      <c r="I300" s="161"/>
      <c r="J300" s="161"/>
      <c r="K300" s="161"/>
      <c r="L300" s="201"/>
      <c r="M300" s="143"/>
      <c r="N300" s="60"/>
      <c r="O300" s="61"/>
      <c r="P300" s="62"/>
      <c r="R300" s="16" t="str">
        <f t="shared" si="15"/>
        <v/>
      </c>
      <c r="S300" s="16" t="str">
        <f t="shared" si="16"/>
        <v/>
      </c>
      <c r="T300" s="16" t="str">
        <f t="shared" si="17"/>
        <v/>
      </c>
    </row>
    <row r="301" spans="2:20" ht="20.25" customHeight="1" x14ac:dyDescent="0.2">
      <c r="B301" s="130">
        <v>283</v>
      </c>
      <c r="C301" s="59"/>
      <c r="D301" s="59"/>
      <c r="E301" s="168"/>
      <c r="F301" s="204"/>
      <c r="G301" s="199" t="str">
        <f>IF(AND(C301&lt;&gt;"",D301&lt;&gt;"",E301&lt;&gt;"",F301&lt;&gt;""),Grunddaten!$G$4,"")</f>
        <v/>
      </c>
      <c r="H301" s="123"/>
      <c r="I301" s="161"/>
      <c r="J301" s="161"/>
      <c r="K301" s="161"/>
      <c r="L301" s="201"/>
      <c r="M301" s="143"/>
      <c r="N301" s="60"/>
      <c r="O301" s="61"/>
      <c r="P301" s="62"/>
      <c r="R301" s="16" t="str">
        <f t="shared" si="15"/>
        <v/>
      </c>
      <c r="S301" s="16" t="str">
        <f t="shared" si="16"/>
        <v/>
      </c>
      <c r="T301" s="16" t="str">
        <f t="shared" si="17"/>
        <v/>
      </c>
    </row>
    <row r="302" spans="2:20" ht="20.25" customHeight="1" x14ac:dyDescent="0.2">
      <c r="B302" s="130">
        <v>284</v>
      </c>
      <c r="C302" s="59"/>
      <c r="D302" s="59"/>
      <c r="E302" s="168"/>
      <c r="F302" s="204"/>
      <c r="G302" s="199" t="str">
        <f>IF(AND(C302&lt;&gt;"",D302&lt;&gt;"",E302&lt;&gt;"",F302&lt;&gt;""),Grunddaten!$G$4,"")</f>
        <v/>
      </c>
      <c r="H302" s="123"/>
      <c r="I302" s="161"/>
      <c r="J302" s="161"/>
      <c r="K302" s="161"/>
      <c r="L302" s="201"/>
      <c r="M302" s="143"/>
      <c r="N302" s="60"/>
      <c r="O302" s="61"/>
      <c r="P302" s="62"/>
      <c r="R302" s="16" t="str">
        <f t="shared" si="15"/>
        <v/>
      </c>
      <c r="S302" s="16" t="str">
        <f t="shared" si="16"/>
        <v/>
      </c>
      <c r="T302" s="16" t="str">
        <f t="shared" si="17"/>
        <v/>
      </c>
    </row>
    <row r="303" spans="2:20" ht="20.25" customHeight="1" x14ac:dyDescent="0.2">
      <c r="B303" s="130">
        <v>285</v>
      </c>
      <c r="C303" s="59"/>
      <c r="D303" s="59"/>
      <c r="E303" s="168"/>
      <c r="F303" s="204"/>
      <c r="G303" s="199" t="str">
        <f>IF(AND(C303&lt;&gt;"",D303&lt;&gt;"",E303&lt;&gt;"",F303&lt;&gt;""),Grunddaten!$G$4,"")</f>
        <v/>
      </c>
      <c r="H303" s="123"/>
      <c r="I303" s="161"/>
      <c r="J303" s="161"/>
      <c r="K303" s="161"/>
      <c r="L303" s="201"/>
      <c r="M303" s="143"/>
      <c r="N303" s="60"/>
      <c r="O303" s="61"/>
      <c r="P303" s="62"/>
      <c r="R303" s="16" t="str">
        <f t="shared" si="15"/>
        <v/>
      </c>
      <c r="S303" s="16" t="str">
        <f t="shared" si="16"/>
        <v/>
      </c>
      <c r="T303" s="16" t="str">
        <f t="shared" si="17"/>
        <v/>
      </c>
    </row>
    <row r="304" spans="2:20" ht="20.25" customHeight="1" x14ac:dyDescent="0.2">
      <c r="B304" s="130">
        <v>286</v>
      </c>
      <c r="C304" s="59"/>
      <c r="D304" s="59"/>
      <c r="E304" s="168"/>
      <c r="F304" s="204"/>
      <c r="G304" s="199" t="str">
        <f>IF(AND(C304&lt;&gt;"",D304&lt;&gt;"",E304&lt;&gt;"",F304&lt;&gt;""),Grunddaten!$G$4,"")</f>
        <v/>
      </c>
      <c r="H304" s="123"/>
      <c r="I304" s="161"/>
      <c r="J304" s="161"/>
      <c r="K304" s="161"/>
      <c r="L304" s="201"/>
      <c r="M304" s="143"/>
      <c r="N304" s="60"/>
      <c r="O304" s="61"/>
      <c r="P304" s="62"/>
      <c r="R304" s="16" t="str">
        <f t="shared" si="15"/>
        <v/>
      </c>
      <c r="S304" s="16" t="str">
        <f t="shared" si="16"/>
        <v/>
      </c>
      <c r="T304" s="16" t="str">
        <f t="shared" si="17"/>
        <v/>
      </c>
    </row>
    <row r="305" spans="2:20" ht="20.25" customHeight="1" x14ac:dyDescent="0.2">
      <c r="B305" s="130">
        <v>287</v>
      </c>
      <c r="C305" s="59"/>
      <c r="D305" s="59"/>
      <c r="E305" s="168"/>
      <c r="F305" s="204"/>
      <c r="G305" s="199" t="str">
        <f>IF(AND(C305&lt;&gt;"",D305&lt;&gt;"",E305&lt;&gt;"",F305&lt;&gt;""),Grunddaten!$G$4,"")</f>
        <v/>
      </c>
      <c r="H305" s="123"/>
      <c r="I305" s="161"/>
      <c r="J305" s="161"/>
      <c r="K305" s="161"/>
      <c r="L305" s="201"/>
      <c r="M305" s="143"/>
      <c r="N305" s="60"/>
      <c r="O305" s="61"/>
      <c r="P305" s="62"/>
      <c r="R305" s="16" t="str">
        <f t="shared" si="15"/>
        <v/>
      </c>
      <c r="S305" s="16" t="str">
        <f t="shared" si="16"/>
        <v/>
      </c>
      <c r="T305" s="16" t="str">
        <f t="shared" si="17"/>
        <v/>
      </c>
    </row>
    <row r="306" spans="2:20" ht="20.25" customHeight="1" x14ac:dyDescent="0.2">
      <c r="B306" s="130">
        <v>288</v>
      </c>
      <c r="C306" s="59"/>
      <c r="D306" s="59"/>
      <c r="E306" s="168"/>
      <c r="F306" s="204"/>
      <c r="G306" s="199" t="str">
        <f>IF(AND(C306&lt;&gt;"",D306&lt;&gt;"",E306&lt;&gt;"",F306&lt;&gt;""),Grunddaten!$G$4,"")</f>
        <v/>
      </c>
      <c r="H306" s="123"/>
      <c r="I306" s="161"/>
      <c r="J306" s="161"/>
      <c r="K306" s="161"/>
      <c r="L306" s="201"/>
      <c r="M306" s="143"/>
      <c r="N306" s="60"/>
      <c r="O306" s="61"/>
      <c r="P306" s="62"/>
      <c r="R306" s="16" t="str">
        <f t="shared" si="15"/>
        <v/>
      </c>
      <c r="S306" s="16" t="str">
        <f t="shared" si="16"/>
        <v/>
      </c>
      <c r="T306" s="16" t="str">
        <f t="shared" si="17"/>
        <v/>
      </c>
    </row>
    <row r="307" spans="2:20" ht="20.25" customHeight="1" x14ac:dyDescent="0.2">
      <c r="B307" s="130">
        <v>289</v>
      </c>
      <c r="C307" s="59"/>
      <c r="D307" s="59"/>
      <c r="E307" s="168"/>
      <c r="F307" s="204"/>
      <c r="G307" s="199" t="str">
        <f>IF(AND(C307&lt;&gt;"",D307&lt;&gt;"",E307&lt;&gt;"",F307&lt;&gt;""),Grunddaten!$G$4,"")</f>
        <v/>
      </c>
      <c r="H307" s="123"/>
      <c r="I307" s="161"/>
      <c r="J307" s="161"/>
      <c r="K307" s="161"/>
      <c r="L307" s="201"/>
      <c r="M307" s="143"/>
      <c r="N307" s="60"/>
      <c r="O307" s="61"/>
      <c r="P307" s="62"/>
      <c r="R307" s="16" t="str">
        <f t="shared" si="15"/>
        <v/>
      </c>
      <c r="S307" s="16" t="str">
        <f t="shared" si="16"/>
        <v/>
      </c>
      <c r="T307" s="16" t="str">
        <f t="shared" si="17"/>
        <v/>
      </c>
    </row>
    <row r="308" spans="2:20" ht="20.25" customHeight="1" x14ac:dyDescent="0.2">
      <c r="B308" s="130">
        <v>290</v>
      </c>
      <c r="C308" s="59"/>
      <c r="D308" s="59"/>
      <c r="E308" s="168"/>
      <c r="F308" s="204"/>
      <c r="G308" s="199" t="str">
        <f>IF(AND(C308&lt;&gt;"",D308&lt;&gt;"",E308&lt;&gt;"",F308&lt;&gt;""),Grunddaten!$G$4,"")</f>
        <v/>
      </c>
      <c r="H308" s="123"/>
      <c r="I308" s="161"/>
      <c r="J308" s="161"/>
      <c r="K308" s="161"/>
      <c r="L308" s="201"/>
      <c r="M308" s="143"/>
      <c r="N308" s="60"/>
      <c r="O308" s="61"/>
      <c r="P308" s="62"/>
      <c r="R308" s="16" t="str">
        <f t="shared" si="15"/>
        <v/>
      </c>
      <c r="S308" s="16" t="str">
        <f t="shared" si="16"/>
        <v/>
      </c>
      <c r="T308" s="16" t="str">
        <f t="shared" si="17"/>
        <v/>
      </c>
    </row>
    <row r="309" spans="2:20" ht="20.25" customHeight="1" x14ac:dyDescent="0.2">
      <c r="B309" s="130">
        <v>291</v>
      </c>
      <c r="C309" s="59"/>
      <c r="D309" s="59"/>
      <c r="E309" s="168"/>
      <c r="F309" s="204"/>
      <c r="G309" s="199" t="str">
        <f>IF(AND(C309&lt;&gt;"",D309&lt;&gt;"",E309&lt;&gt;"",F309&lt;&gt;""),Grunddaten!$G$4,"")</f>
        <v/>
      </c>
      <c r="H309" s="123"/>
      <c r="I309" s="161"/>
      <c r="J309" s="161"/>
      <c r="K309" s="161"/>
      <c r="L309" s="201"/>
      <c r="M309" s="143"/>
      <c r="N309" s="60"/>
      <c r="O309" s="61"/>
      <c r="P309" s="62"/>
      <c r="R309" s="16" t="str">
        <f t="shared" si="15"/>
        <v/>
      </c>
      <c r="S309" s="16" t="str">
        <f t="shared" si="16"/>
        <v/>
      </c>
      <c r="T309" s="16" t="str">
        <f t="shared" si="17"/>
        <v/>
      </c>
    </row>
    <row r="310" spans="2:20" ht="20.25" customHeight="1" x14ac:dyDescent="0.2">
      <c r="B310" s="130">
        <v>292</v>
      </c>
      <c r="C310" s="59"/>
      <c r="D310" s="59"/>
      <c r="E310" s="168"/>
      <c r="F310" s="204"/>
      <c r="G310" s="199" t="str">
        <f>IF(AND(C310&lt;&gt;"",D310&lt;&gt;"",E310&lt;&gt;"",F310&lt;&gt;""),Grunddaten!$G$4,"")</f>
        <v/>
      </c>
      <c r="H310" s="123"/>
      <c r="I310" s="161"/>
      <c r="J310" s="161"/>
      <c r="K310" s="161"/>
      <c r="L310" s="201"/>
      <c r="M310" s="143"/>
      <c r="N310" s="60"/>
      <c r="O310" s="61"/>
      <c r="P310" s="62"/>
      <c r="R310" s="16" t="str">
        <f t="shared" si="15"/>
        <v/>
      </c>
      <c r="S310" s="16" t="str">
        <f t="shared" si="16"/>
        <v/>
      </c>
      <c r="T310" s="16" t="str">
        <f t="shared" si="17"/>
        <v/>
      </c>
    </row>
    <row r="311" spans="2:20" ht="20.25" customHeight="1" x14ac:dyDescent="0.2">
      <c r="B311" s="130">
        <v>293</v>
      </c>
      <c r="C311" s="59"/>
      <c r="D311" s="59"/>
      <c r="E311" s="168"/>
      <c r="F311" s="204"/>
      <c r="G311" s="199" t="str">
        <f>IF(AND(C311&lt;&gt;"",D311&lt;&gt;"",E311&lt;&gt;"",F311&lt;&gt;""),Grunddaten!$G$4,"")</f>
        <v/>
      </c>
      <c r="H311" s="123"/>
      <c r="I311" s="161"/>
      <c r="J311" s="161"/>
      <c r="K311" s="161"/>
      <c r="L311" s="201"/>
      <c r="M311" s="143"/>
      <c r="N311" s="60"/>
      <c r="O311" s="61"/>
      <c r="P311" s="62"/>
      <c r="R311" s="16" t="str">
        <f t="shared" si="15"/>
        <v/>
      </c>
      <c r="S311" s="16" t="str">
        <f t="shared" si="16"/>
        <v/>
      </c>
      <c r="T311" s="16" t="str">
        <f t="shared" si="17"/>
        <v/>
      </c>
    </row>
    <row r="312" spans="2:20" ht="20.25" customHeight="1" x14ac:dyDescent="0.2">
      <c r="B312" s="130">
        <v>294</v>
      </c>
      <c r="C312" s="59"/>
      <c r="D312" s="59"/>
      <c r="E312" s="168"/>
      <c r="F312" s="204"/>
      <c r="G312" s="199" t="str">
        <f>IF(AND(C312&lt;&gt;"",D312&lt;&gt;"",E312&lt;&gt;"",F312&lt;&gt;""),Grunddaten!$G$4,"")</f>
        <v/>
      </c>
      <c r="H312" s="123"/>
      <c r="I312" s="161"/>
      <c r="J312" s="161"/>
      <c r="K312" s="161"/>
      <c r="L312" s="201"/>
      <c r="M312" s="143"/>
      <c r="N312" s="60"/>
      <c r="O312" s="61"/>
      <c r="P312" s="62"/>
      <c r="R312" s="16" t="str">
        <f t="shared" si="15"/>
        <v/>
      </c>
      <c r="S312" s="16" t="str">
        <f t="shared" si="16"/>
        <v/>
      </c>
      <c r="T312" s="16" t="str">
        <f t="shared" si="17"/>
        <v/>
      </c>
    </row>
    <row r="313" spans="2:20" ht="20.25" customHeight="1" x14ac:dyDescent="0.2">
      <c r="B313" s="130">
        <v>295</v>
      </c>
      <c r="C313" s="59"/>
      <c r="D313" s="59"/>
      <c r="E313" s="168"/>
      <c r="F313" s="204"/>
      <c r="G313" s="199" t="str">
        <f>IF(AND(C313&lt;&gt;"",D313&lt;&gt;"",E313&lt;&gt;"",F313&lt;&gt;""),Grunddaten!$G$4,"")</f>
        <v/>
      </c>
      <c r="H313" s="123"/>
      <c r="I313" s="161"/>
      <c r="J313" s="161"/>
      <c r="K313" s="161"/>
      <c r="L313" s="201"/>
      <c r="M313" s="143"/>
      <c r="N313" s="60"/>
      <c r="O313" s="61"/>
      <c r="P313" s="62"/>
      <c r="R313" s="16" t="str">
        <f t="shared" si="15"/>
        <v/>
      </c>
      <c r="S313" s="16" t="str">
        <f t="shared" si="16"/>
        <v/>
      </c>
      <c r="T313" s="16" t="str">
        <f t="shared" si="17"/>
        <v/>
      </c>
    </row>
    <row r="314" spans="2:20" ht="20.25" customHeight="1" x14ac:dyDescent="0.2">
      <c r="B314" s="130">
        <v>296</v>
      </c>
      <c r="C314" s="59"/>
      <c r="D314" s="59"/>
      <c r="E314" s="168"/>
      <c r="F314" s="204"/>
      <c r="G314" s="199" t="str">
        <f>IF(AND(C314&lt;&gt;"",D314&lt;&gt;"",E314&lt;&gt;"",F314&lt;&gt;""),Grunddaten!$G$4,"")</f>
        <v/>
      </c>
      <c r="H314" s="123"/>
      <c r="I314" s="161"/>
      <c r="J314" s="161"/>
      <c r="K314" s="161"/>
      <c r="L314" s="201"/>
      <c r="M314" s="143"/>
      <c r="N314" s="60"/>
      <c r="O314" s="61"/>
      <c r="P314" s="62"/>
      <c r="R314" s="16" t="str">
        <f t="shared" si="15"/>
        <v/>
      </c>
      <c r="S314" s="16" t="str">
        <f t="shared" si="16"/>
        <v/>
      </c>
      <c r="T314" s="16" t="str">
        <f t="shared" si="17"/>
        <v/>
      </c>
    </row>
    <row r="315" spans="2:20" ht="20.25" customHeight="1" x14ac:dyDescent="0.2">
      <c r="B315" s="130">
        <v>297</v>
      </c>
      <c r="C315" s="59"/>
      <c r="D315" s="59"/>
      <c r="E315" s="168"/>
      <c r="F315" s="204"/>
      <c r="G315" s="199" t="str">
        <f>IF(AND(C315&lt;&gt;"",D315&lt;&gt;"",E315&lt;&gt;"",F315&lt;&gt;""),Grunddaten!$G$4,"")</f>
        <v/>
      </c>
      <c r="H315" s="123"/>
      <c r="I315" s="161"/>
      <c r="J315" s="161"/>
      <c r="K315" s="161"/>
      <c r="L315" s="201"/>
      <c r="M315" s="143"/>
      <c r="N315" s="60"/>
      <c r="O315" s="61"/>
      <c r="P315" s="62"/>
      <c r="R315" s="16" t="str">
        <f t="shared" si="15"/>
        <v/>
      </c>
      <c r="S315" s="16" t="str">
        <f t="shared" si="16"/>
        <v/>
      </c>
      <c r="T315" s="16" t="str">
        <f t="shared" si="17"/>
        <v/>
      </c>
    </row>
    <row r="316" spans="2:20" ht="20.25" customHeight="1" x14ac:dyDescent="0.2">
      <c r="B316" s="130">
        <v>298</v>
      </c>
      <c r="C316" s="59"/>
      <c r="D316" s="59"/>
      <c r="E316" s="168"/>
      <c r="F316" s="204"/>
      <c r="G316" s="199" t="str">
        <f>IF(AND(C316&lt;&gt;"",D316&lt;&gt;"",E316&lt;&gt;"",F316&lt;&gt;""),Grunddaten!$G$4,"")</f>
        <v/>
      </c>
      <c r="H316" s="123"/>
      <c r="I316" s="161"/>
      <c r="J316" s="161"/>
      <c r="K316" s="161"/>
      <c r="L316" s="201"/>
      <c r="M316" s="143"/>
      <c r="N316" s="60"/>
      <c r="O316" s="61"/>
      <c r="P316" s="62"/>
      <c r="R316" s="16" t="str">
        <f t="shared" si="15"/>
        <v/>
      </c>
      <c r="S316" s="16" t="str">
        <f t="shared" si="16"/>
        <v/>
      </c>
      <c r="T316" s="16" t="str">
        <f t="shared" si="17"/>
        <v/>
      </c>
    </row>
    <row r="317" spans="2:20" ht="20.25" customHeight="1" x14ac:dyDescent="0.2">
      <c r="B317" s="130">
        <v>299</v>
      </c>
      <c r="C317" s="59"/>
      <c r="D317" s="59"/>
      <c r="E317" s="168"/>
      <c r="F317" s="204"/>
      <c r="G317" s="199" t="str">
        <f>IF(AND(C317&lt;&gt;"",D317&lt;&gt;"",E317&lt;&gt;"",F317&lt;&gt;""),Grunddaten!$G$4,"")</f>
        <v/>
      </c>
      <c r="H317" s="123"/>
      <c r="I317" s="161"/>
      <c r="J317" s="161"/>
      <c r="K317" s="161"/>
      <c r="L317" s="201"/>
      <c r="M317" s="143"/>
      <c r="N317" s="60"/>
      <c r="O317" s="61"/>
      <c r="P317" s="62"/>
      <c r="R317" s="16" t="str">
        <f t="shared" si="15"/>
        <v/>
      </c>
      <c r="S317" s="16" t="str">
        <f t="shared" si="16"/>
        <v/>
      </c>
      <c r="T317" s="16" t="str">
        <f t="shared" si="17"/>
        <v/>
      </c>
    </row>
    <row r="318" spans="2:20" ht="20.25" customHeight="1" x14ac:dyDescent="0.2">
      <c r="B318" s="130">
        <v>300</v>
      </c>
      <c r="C318" s="59"/>
      <c r="D318" s="59"/>
      <c r="E318" s="168"/>
      <c r="F318" s="204"/>
      <c r="G318" s="199" t="str">
        <f>IF(AND(C318&lt;&gt;"",D318&lt;&gt;"",E318&lt;&gt;"",F318&lt;&gt;""),Grunddaten!$G$4,"")</f>
        <v/>
      </c>
      <c r="H318" s="123"/>
      <c r="I318" s="161"/>
      <c r="J318" s="161"/>
      <c r="K318" s="161"/>
      <c r="L318" s="201"/>
      <c r="M318" s="143"/>
      <c r="N318" s="60"/>
      <c r="O318" s="61"/>
      <c r="P318" s="62"/>
      <c r="R318" s="16" t="str">
        <f t="shared" si="15"/>
        <v/>
      </c>
      <c r="S318" s="16" t="str">
        <f t="shared" si="16"/>
        <v/>
      </c>
      <c r="T318" s="16" t="str">
        <f t="shared" si="17"/>
        <v/>
      </c>
    </row>
    <row r="319" spans="2:20" ht="20.25" customHeight="1" x14ac:dyDescent="0.2">
      <c r="B319" s="130">
        <v>301</v>
      </c>
      <c r="C319" s="59"/>
      <c r="D319" s="59"/>
      <c r="E319" s="168"/>
      <c r="F319" s="204"/>
      <c r="G319" s="199" t="str">
        <f>IF(AND(C319&lt;&gt;"",D319&lt;&gt;"",E319&lt;&gt;"",F319&lt;&gt;""),Grunddaten!$G$4,"")</f>
        <v/>
      </c>
      <c r="H319" s="123"/>
      <c r="I319" s="161"/>
      <c r="J319" s="161"/>
      <c r="K319" s="161"/>
      <c r="L319" s="201"/>
      <c r="M319" s="143"/>
      <c r="N319" s="60"/>
      <c r="O319" s="61"/>
      <c r="P319" s="62"/>
      <c r="R319" s="16" t="str">
        <f t="shared" si="15"/>
        <v/>
      </c>
      <c r="S319" s="16" t="str">
        <f t="shared" si="16"/>
        <v/>
      </c>
      <c r="T319" s="16" t="str">
        <f t="shared" si="17"/>
        <v/>
      </c>
    </row>
    <row r="320" spans="2:20" ht="20.25" customHeight="1" x14ac:dyDescent="0.2">
      <c r="B320" s="130">
        <v>302</v>
      </c>
      <c r="C320" s="59"/>
      <c r="D320" s="59"/>
      <c r="E320" s="168"/>
      <c r="F320" s="204"/>
      <c r="G320" s="199" t="str">
        <f>IF(AND(C320&lt;&gt;"",D320&lt;&gt;"",E320&lt;&gt;"",F320&lt;&gt;""),Grunddaten!$G$4,"")</f>
        <v/>
      </c>
      <c r="H320" s="123"/>
      <c r="I320" s="161"/>
      <c r="J320" s="161"/>
      <c r="K320" s="161"/>
      <c r="L320" s="201"/>
      <c r="M320" s="143"/>
      <c r="N320" s="60"/>
      <c r="O320" s="61"/>
      <c r="P320" s="62"/>
      <c r="R320" s="16" t="str">
        <f t="shared" si="15"/>
        <v/>
      </c>
      <c r="S320" s="16" t="str">
        <f t="shared" si="16"/>
        <v/>
      </c>
      <c r="T320" s="16" t="str">
        <f t="shared" si="17"/>
        <v/>
      </c>
    </row>
    <row r="321" spans="2:20" ht="20.25" customHeight="1" x14ac:dyDescent="0.2">
      <c r="B321" s="130">
        <v>303</v>
      </c>
      <c r="C321" s="59"/>
      <c r="D321" s="59"/>
      <c r="E321" s="168"/>
      <c r="F321" s="204"/>
      <c r="G321" s="199" t="str">
        <f>IF(AND(C321&lt;&gt;"",D321&lt;&gt;"",E321&lt;&gt;"",F321&lt;&gt;""),Grunddaten!$G$4,"")</f>
        <v/>
      </c>
      <c r="H321" s="123"/>
      <c r="I321" s="161"/>
      <c r="J321" s="161"/>
      <c r="K321" s="161"/>
      <c r="L321" s="201"/>
      <c r="M321" s="143"/>
      <c r="N321" s="60"/>
      <c r="O321" s="61"/>
      <c r="P321" s="62"/>
      <c r="R321" s="16" t="str">
        <f t="shared" si="15"/>
        <v/>
      </c>
      <c r="S321" s="16" t="str">
        <f t="shared" si="16"/>
        <v/>
      </c>
      <c r="T321" s="16" t="str">
        <f t="shared" si="17"/>
        <v/>
      </c>
    </row>
    <row r="322" spans="2:20" ht="20.25" customHeight="1" x14ac:dyDescent="0.2">
      <c r="B322" s="130">
        <v>304</v>
      </c>
      <c r="C322" s="59"/>
      <c r="D322" s="59"/>
      <c r="E322" s="168"/>
      <c r="F322" s="204"/>
      <c r="G322" s="199" t="str">
        <f>IF(AND(C322&lt;&gt;"",D322&lt;&gt;"",E322&lt;&gt;"",F322&lt;&gt;""),Grunddaten!$G$4,"")</f>
        <v/>
      </c>
      <c r="H322" s="123"/>
      <c r="I322" s="161"/>
      <c r="J322" s="161"/>
      <c r="K322" s="161"/>
      <c r="L322" s="201"/>
      <c r="M322" s="143"/>
      <c r="N322" s="60"/>
      <c r="O322" s="61"/>
      <c r="P322" s="62"/>
      <c r="R322" s="16" t="str">
        <f t="shared" si="15"/>
        <v/>
      </c>
      <c r="S322" s="16" t="str">
        <f t="shared" si="16"/>
        <v/>
      </c>
      <c r="T322" s="16" t="str">
        <f t="shared" si="17"/>
        <v/>
      </c>
    </row>
    <row r="323" spans="2:20" ht="20.25" customHeight="1" x14ac:dyDescent="0.2">
      <c r="B323" s="130">
        <v>305</v>
      </c>
      <c r="C323" s="59"/>
      <c r="D323" s="59"/>
      <c r="E323" s="168"/>
      <c r="F323" s="204"/>
      <c r="G323" s="199" t="str">
        <f>IF(AND(C323&lt;&gt;"",D323&lt;&gt;"",E323&lt;&gt;"",F323&lt;&gt;""),Grunddaten!$G$4,"")</f>
        <v/>
      </c>
      <c r="H323" s="123"/>
      <c r="I323" s="161"/>
      <c r="J323" s="161"/>
      <c r="K323" s="161"/>
      <c r="L323" s="201"/>
      <c r="M323" s="143"/>
      <c r="N323" s="60"/>
      <c r="O323" s="61"/>
      <c r="P323" s="62"/>
      <c r="R323" s="16" t="str">
        <f t="shared" si="15"/>
        <v/>
      </c>
      <c r="S323" s="16" t="str">
        <f t="shared" si="16"/>
        <v/>
      </c>
      <c r="T323" s="16" t="str">
        <f t="shared" si="17"/>
        <v/>
      </c>
    </row>
    <row r="324" spans="2:20" ht="20.25" customHeight="1" x14ac:dyDescent="0.2">
      <c r="B324" s="130">
        <v>306</v>
      </c>
      <c r="C324" s="59"/>
      <c r="D324" s="59"/>
      <c r="E324" s="168"/>
      <c r="F324" s="204"/>
      <c r="G324" s="199" t="str">
        <f>IF(AND(C324&lt;&gt;"",D324&lt;&gt;"",E324&lt;&gt;"",F324&lt;&gt;""),Grunddaten!$G$4,"")</f>
        <v/>
      </c>
      <c r="H324" s="123"/>
      <c r="I324" s="161"/>
      <c r="J324" s="161"/>
      <c r="K324" s="161"/>
      <c r="L324" s="201"/>
      <c r="M324" s="143"/>
      <c r="N324" s="60"/>
      <c r="O324" s="61"/>
      <c r="P324" s="62"/>
      <c r="R324" s="16" t="str">
        <f t="shared" si="15"/>
        <v/>
      </c>
      <c r="S324" s="16" t="str">
        <f t="shared" si="16"/>
        <v/>
      </c>
      <c r="T324" s="16" t="str">
        <f t="shared" si="17"/>
        <v/>
      </c>
    </row>
    <row r="325" spans="2:20" ht="20.25" customHeight="1" x14ac:dyDescent="0.2">
      <c r="B325" s="130">
        <v>307</v>
      </c>
      <c r="C325" s="59"/>
      <c r="D325" s="59"/>
      <c r="E325" s="168"/>
      <c r="F325" s="204"/>
      <c r="G325" s="199" t="str">
        <f>IF(AND(C325&lt;&gt;"",D325&lt;&gt;"",E325&lt;&gt;"",F325&lt;&gt;""),Grunddaten!$G$4,"")</f>
        <v/>
      </c>
      <c r="H325" s="123"/>
      <c r="I325" s="161"/>
      <c r="J325" s="161"/>
      <c r="K325" s="161"/>
      <c r="L325" s="201"/>
      <c r="M325" s="143"/>
      <c r="N325" s="60"/>
      <c r="O325" s="61"/>
      <c r="P325" s="62"/>
      <c r="R325" s="16" t="str">
        <f t="shared" si="15"/>
        <v/>
      </c>
      <c r="S325" s="16" t="str">
        <f t="shared" si="16"/>
        <v/>
      </c>
      <c r="T325" s="16" t="str">
        <f t="shared" si="17"/>
        <v/>
      </c>
    </row>
    <row r="326" spans="2:20" ht="20.25" customHeight="1" x14ac:dyDescent="0.2">
      <c r="B326" s="130">
        <v>308</v>
      </c>
      <c r="C326" s="59"/>
      <c r="D326" s="59"/>
      <c r="E326" s="168"/>
      <c r="F326" s="204"/>
      <c r="G326" s="199" t="str">
        <f>IF(AND(C326&lt;&gt;"",D326&lt;&gt;"",E326&lt;&gt;"",F326&lt;&gt;""),Grunddaten!$G$4,"")</f>
        <v/>
      </c>
      <c r="H326" s="123"/>
      <c r="I326" s="161"/>
      <c r="J326" s="161"/>
      <c r="K326" s="161"/>
      <c r="L326" s="201"/>
      <c r="M326" s="143"/>
      <c r="N326" s="60"/>
      <c r="O326" s="61"/>
      <c r="P326" s="62"/>
      <c r="R326" s="16" t="str">
        <f t="shared" si="15"/>
        <v/>
      </c>
      <c r="S326" s="16" t="str">
        <f t="shared" si="16"/>
        <v/>
      </c>
      <c r="T326" s="16" t="str">
        <f t="shared" si="17"/>
        <v/>
      </c>
    </row>
    <row r="327" spans="2:20" ht="20.25" customHeight="1" x14ac:dyDescent="0.2">
      <c r="B327" s="130">
        <v>309</v>
      </c>
      <c r="C327" s="59"/>
      <c r="D327" s="59"/>
      <c r="E327" s="168"/>
      <c r="F327" s="204"/>
      <c r="G327" s="199" t="str">
        <f>IF(AND(C327&lt;&gt;"",D327&lt;&gt;"",E327&lt;&gt;"",F327&lt;&gt;""),Grunddaten!$G$4,"")</f>
        <v/>
      </c>
      <c r="H327" s="123"/>
      <c r="I327" s="161"/>
      <c r="J327" s="161"/>
      <c r="K327" s="161"/>
      <c r="L327" s="201"/>
      <c r="M327" s="143"/>
      <c r="N327" s="60"/>
      <c r="O327" s="61"/>
      <c r="P327" s="62"/>
      <c r="R327" s="16" t="str">
        <f t="shared" si="15"/>
        <v/>
      </c>
      <c r="S327" s="16" t="str">
        <f t="shared" si="16"/>
        <v/>
      </c>
      <c r="T327" s="16" t="str">
        <f t="shared" si="17"/>
        <v/>
      </c>
    </row>
    <row r="328" spans="2:20" ht="20.25" customHeight="1" x14ac:dyDescent="0.2">
      <c r="B328" s="130">
        <v>310</v>
      </c>
      <c r="C328" s="59"/>
      <c r="D328" s="59"/>
      <c r="E328" s="168"/>
      <c r="F328" s="204"/>
      <c r="G328" s="199" t="str">
        <f>IF(AND(C328&lt;&gt;"",D328&lt;&gt;"",E328&lt;&gt;"",F328&lt;&gt;""),Grunddaten!$G$4,"")</f>
        <v/>
      </c>
      <c r="H328" s="123"/>
      <c r="I328" s="161"/>
      <c r="J328" s="161"/>
      <c r="K328" s="161"/>
      <c r="L328" s="201"/>
      <c r="M328" s="143"/>
      <c r="N328" s="60"/>
      <c r="O328" s="61"/>
      <c r="P328" s="62"/>
      <c r="R328" s="16" t="str">
        <f t="shared" si="15"/>
        <v/>
      </c>
      <c r="S328" s="16" t="str">
        <f t="shared" si="16"/>
        <v/>
      </c>
      <c r="T328" s="16" t="str">
        <f t="shared" si="17"/>
        <v/>
      </c>
    </row>
    <row r="329" spans="2:20" ht="20.25" customHeight="1" x14ac:dyDescent="0.2">
      <c r="B329" s="130">
        <v>311</v>
      </c>
      <c r="C329" s="59"/>
      <c r="D329" s="59"/>
      <c r="E329" s="168"/>
      <c r="F329" s="204"/>
      <c r="G329" s="199" t="str">
        <f>IF(AND(C329&lt;&gt;"",D329&lt;&gt;"",E329&lt;&gt;"",F329&lt;&gt;""),Grunddaten!$G$4,"")</f>
        <v/>
      </c>
      <c r="H329" s="123"/>
      <c r="I329" s="161"/>
      <c r="J329" s="161"/>
      <c r="K329" s="161"/>
      <c r="L329" s="201"/>
      <c r="M329" s="143"/>
      <c r="N329" s="60"/>
      <c r="O329" s="61"/>
      <c r="P329" s="62"/>
      <c r="R329" s="16" t="str">
        <f t="shared" si="15"/>
        <v/>
      </c>
      <c r="S329" s="16" t="str">
        <f t="shared" si="16"/>
        <v/>
      </c>
      <c r="T329" s="16" t="str">
        <f t="shared" si="17"/>
        <v/>
      </c>
    </row>
    <row r="330" spans="2:20" ht="20.25" customHeight="1" x14ac:dyDescent="0.2">
      <c r="B330" s="130">
        <v>312</v>
      </c>
      <c r="C330" s="59"/>
      <c r="D330" s="59"/>
      <c r="E330" s="168"/>
      <c r="F330" s="204"/>
      <c r="G330" s="199" t="str">
        <f>IF(AND(C330&lt;&gt;"",D330&lt;&gt;"",E330&lt;&gt;"",F330&lt;&gt;""),Grunddaten!$G$4,"")</f>
        <v/>
      </c>
      <c r="H330" s="123"/>
      <c r="I330" s="161"/>
      <c r="J330" s="161"/>
      <c r="K330" s="161"/>
      <c r="L330" s="201"/>
      <c r="M330" s="143"/>
      <c r="N330" s="60"/>
      <c r="O330" s="61"/>
      <c r="P330" s="62"/>
      <c r="R330" s="16" t="str">
        <f t="shared" si="15"/>
        <v/>
      </c>
      <c r="S330" s="16" t="str">
        <f t="shared" si="16"/>
        <v/>
      </c>
      <c r="T330" s="16" t="str">
        <f t="shared" si="17"/>
        <v/>
      </c>
    </row>
    <row r="331" spans="2:20" ht="20.25" customHeight="1" x14ac:dyDescent="0.2">
      <c r="B331" s="130">
        <v>313</v>
      </c>
      <c r="C331" s="59"/>
      <c r="D331" s="59"/>
      <c r="E331" s="168"/>
      <c r="F331" s="204"/>
      <c r="G331" s="199" t="str">
        <f>IF(AND(C331&lt;&gt;"",D331&lt;&gt;"",E331&lt;&gt;"",F331&lt;&gt;""),Grunddaten!$G$4,"")</f>
        <v/>
      </c>
      <c r="H331" s="123"/>
      <c r="I331" s="161"/>
      <c r="J331" s="161"/>
      <c r="K331" s="161"/>
      <c r="L331" s="201"/>
      <c r="M331" s="143"/>
      <c r="N331" s="60"/>
      <c r="O331" s="61"/>
      <c r="P331" s="62"/>
      <c r="R331" s="16" t="str">
        <f t="shared" si="15"/>
        <v/>
      </c>
      <c r="S331" s="16" t="str">
        <f t="shared" si="16"/>
        <v/>
      </c>
      <c r="T331" s="16" t="str">
        <f t="shared" si="17"/>
        <v/>
      </c>
    </row>
    <row r="332" spans="2:20" ht="20.25" customHeight="1" x14ac:dyDescent="0.2">
      <c r="B332" s="130">
        <v>314</v>
      </c>
      <c r="C332" s="59"/>
      <c r="D332" s="59"/>
      <c r="E332" s="168"/>
      <c r="F332" s="204"/>
      <c r="G332" s="199" t="str">
        <f>IF(AND(C332&lt;&gt;"",D332&lt;&gt;"",E332&lt;&gt;"",F332&lt;&gt;""),Grunddaten!$G$4,"")</f>
        <v/>
      </c>
      <c r="H332" s="123"/>
      <c r="I332" s="161"/>
      <c r="J332" s="161"/>
      <c r="K332" s="161"/>
      <c r="L332" s="201"/>
      <c r="M332" s="143"/>
      <c r="N332" s="60"/>
      <c r="O332" s="61"/>
      <c r="P332" s="62"/>
      <c r="R332" s="16" t="str">
        <f t="shared" si="15"/>
        <v/>
      </c>
      <c r="S332" s="16" t="str">
        <f t="shared" si="16"/>
        <v/>
      </c>
      <c r="T332" s="16" t="str">
        <f t="shared" si="17"/>
        <v/>
      </c>
    </row>
    <row r="333" spans="2:20" ht="20.25" customHeight="1" x14ac:dyDescent="0.2">
      <c r="B333" s="130">
        <v>315</v>
      </c>
      <c r="C333" s="59"/>
      <c r="D333" s="59"/>
      <c r="E333" s="168"/>
      <c r="F333" s="204"/>
      <c r="G333" s="199" t="str">
        <f>IF(AND(C333&lt;&gt;"",D333&lt;&gt;"",E333&lt;&gt;"",F333&lt;&gt;""),Grunddaten!$G$4,"")</f>
        <v/>
      </c>
      <c r="H333" s="123"/>
      <c r="I333" s="161"/>
      <c r="J333" s="161"/>
      <c r="K333" s="161"/>
      <c r="L333" s="201"/>
      <c r="M333" s="143"/>
      <c r="N333" s="60"/>
      <c r="O333" s="61"/>
      <c r="P333" s="62"/>
      <c r="R333" s="16" t="str">
        <f t="shared" si="15"/>
        <v/>
      </c>
      <c r="S333" s="16" t="str">
        <f t="shared" si="16"/>
        <v/>
      </c>
      <c r="T333" s="16" t="str">
        <f t="shared" si="17"/>
        <v/>
      </c>
    </row>
    <row r="334" spans="2:20" ht="20.25" customHeight="1" x14ac:dyDescent="0.2">
      <c r="B334" s="130">
        <v>316</v>
      </c>
      <c r="C334" s="59"/>
      <c r="D334" s="59"/>
      <c r="E334" s="168"/>
      <c r="F334" s="204"/>
      <c r="G334" s="199" t="str">
        <f>IF(AND(C334&lt;&gt;"",D334&lt;&gt;"",E334&lt;&gt;"",F334&lt;&gt;""),Grunddaten!$G$4,"")</f>
        <v/>
      </c>
      <c r="H334" s="123"/>
      <c r="I334" s="161"/>
      <c r="J334" s="161"/>
      <c r="K334" s="161"/>
      <c r="L334" s="201"/>
      <c r="M334" s="143"/>
      <c r="N334" s="60"/>
      <c r="O334" s="61"/>
      <c r="P334" s="62"/>
      <c r="R334" s="16" t="str">
        <f t="shared" si="15"/>
        <v/>
      </c>
      <c r="S334" s="16" t="str">
        <f t="shared" si="16"/>
        <v/>
      </c>
      <c r="T334" s="16" t="str">
        <f t="shared" si="17"/>
        <v/>
      </c>
    </row>
    <row r="335" spans="2:20" ht="20.25" customHeight="1" x14ac:dyDescent="0.2">
      <c r="B335" s="130">
        <v>317</v>
      </c>
      <c r="C335" s="59"/>
      <c r="D335" s="59"/>
      <c r="E335" s="168"/>
      <c r="F335" s="204"/>
      <c r="G335" s="199" t="str">
        <f>IF(AND(C335&lt;&gt;"",D335&lt;&gt;"",E335&lt;&gt;"",F335&lt;&gt;""),Grunddaten!$G$4,"")</f>
        <v/>
      </c>
      <c r="H335" s="123"/>
      <c r="I335" s="161"/>
      <c r="J335" s="161"/>
      <c r="K335" s="161"/>
      <c r="L335" s="201"/>
      <c r="M335" s="143"/>
      <c r="N335" s="60"/>
      <c r="O335" s="61"/>
      <c r="P335" s="62"/>
      <c r="R335" s="16" t="str">
        <f t="shared" si="15"/>
        <v/>
      </c>
      <c r="S335" s="16" t="str">
        <f t="shared" si="16"/>
        <v/>
      </c>
      <c r="T335" s="16" t="str">
        <f t="shared" si="17"/>
        <v/>
      </c>
    </row>
    <row r="336" spans="2:20" ht="20.25" customHeight="1" x14ac:dyDescent="0.2">
      <c r="B336" s="130">
        <v>318</v>
      </c>
      <c r="C336" s="59"/>
      <c r="D336" s="59"/>
      <c r="E336" s="168"/>
      <c r="F336" s="204"/>
      <c r="G336" s="199" t="str">
        <f>IF(AND(C336&lt;&gt;"",D336&lt;&gt;"",E336&lt;&gt;"",F336&lt;&gt;""),Grunddaten!$G$4,"")</f>
        <v/>
      </c>
      <c r="H336" s="123"/>
      <c r="I336" s="161"/>
      <c r="J336" s="161"/>
      <c r="K336" s="161"/>
      <c r="L336" s="201"/>
      <c r="M336" s="143"/>
      <c r="N336" s="60"/>
      <c r="O336" s="61"/>
      <c r="P336" s="62"/>
      <c r="R336" s="16" t="str">
        <f t="shared" si="15"/>
        <v/>
      </c>
      <c r="S336" s="16" t="str">
        <f t="shared" si="16"/>
        <v/>
      </c>
      <c r="T336" s="16" t="str">
        <f t="shared" si="17"/>
        <v/>
      </c>
    </row>
    <row r="337" spans="2:20" ht="20.25" customHeight="1" x14ac:dyDescent="0.2">
      <c r="B337" s="130">
        <v>319</v>
      </c>
      <c r="C337" s="59"/>
      <c r="D337" s="59"/>
      <c r="E337" s="168"/>
      <c r="F337" s="204"/>
      <c r="G337" s="199" t="str">
        <f>IF(AND(C337&lt;&gt;"",D337&lt;&gt;"",E337&lt;&gt;"",F337&lt;&gt;""),Grunddaten!$G$4,"")</f>
        <v/>
      </c>
      <c r="H337" s="123"/>
      <c r="I337" s="161"/>
      <c r="J337" s="161"/>
      <c r="K337" s="161"/>
      <c r="L337" s="201"/>
      <c r="M337" s="143"/>
      <c r="N337" s="60"/>
      <c r="O337" s="61"/>
      <c r="P337" s="62"/>
      <c r="R337" s="16" t="str">
        <f t="shared" si="15"/>
        <v/>
      </c>
      <c r="S337" s="16" t="str">
        <f t="shared" si="16"/>
        <v/>
      </c>
      <c r="T337" s="16" t="str">
        <f t="shared" si="17"/>
        <v/>
      </c>
    </row>
    <row r="338" spans="2:20" ht="20.25" customHeight="1" x14ac:dyDescent="0.2">
      <c r="B338" s="130">
        <v>320</v>
      </c>
      <c r="C338" s="59"/>
      <c r="D338" s="59"/>
      <c r="E338" s="168"/>
      <c r="F338" s="204"/>
      <c r="G338" s="199" t="str">
        <f>IF(AND(C338&lt;&gt;"",D338&lt;&gt;"",E338&lt;&gt;"",F338&lt;&gt;""),Grunddaten!$G$4,"")</f>
        <v/>
      </c>
      <c r="H338" s="123"/>
      <c r="I338" s="161"/>
      <c r="J338" s="161"/>
      <c r="K338" s="161"/>
      <c r="L338" s="201"/>
      <c r="M338" s="143"/>
      <c r="N338" s="60"/>
      <c r="O338" s="61"/>
      <c r="P338" s="62"/>
      <c r="R338" s="16" t="str">
        <f t="shared" si="15"/>
        <v/>
      </c>
      <c r="S338" s="16" t="str">
        <f t="shared" si="16"/>
        <v/>
      </c>
      <c r="T338" s="16" t="str">
        <f t="shared" si="17"/>
        <v/>
      </c>
    </row>
    <row r="339" spans="2:20" ht="20.25" customHeight="1" x14ac:dyDescent="0.2">
      <c r="B339" s="130">
        <v>321</v>
      </c>
      <c r="C339" s="59"/>
      <c r="D339" s="59"/>
      <c r="E339" s="168"/>
      <c r="F339" s="204"/>
      <c r="G339" s="199" t="str">
        <f>IF(AND(C339&lt;&gt;"",D339&lt;&gt;"",E339&lt;&gt;"",F339&lt;&gt;""),Grunddaten!$G$4,"")</f>
        <v/>
      </c>
      <c r="H339" s="123"/>
      <c r="I339" s="161"/>
      <c r="J339" s="161"/>
      <c r="K339" s="161"/>
      <c r="L339" s="201"/>
      <c r="M339" s="143"/>
      <c r="N339" s="60"/>
      <c r="O339" s="61"/>
      <c r="P339" s="62"/>
      <c r="R339" s="16" t="str">
        <f t="shared" si="15"/>
        <v/>
      </c>
      <c r="S339" s="16" t="str">
        <f t="shared" si="16"/>
        <v/>
      </c>
      <c r="T339" s="16" t="str">
        <f t="shared" si="17"/>
        <v/>
      </c>
    </row>
    <row r="340" spans="2:20" ht="20.25" customHeight="1" x14ac:dyDescent="0.2">
      <c r="B340" s="130">
        <v>322</v>
      </c>
      <c r="C340" s="59"/>
      <c r="D340" s="59"/>
      <c r="E340" s="168"/>
      <c r="F340" s="204"/>
      <c r="G340" s="199" t="str">
        <f>IF(AND(C340&lt;&gt;"",D340&lt;&gt;"",E340&lt;&gt;"",F340&lt;&gt;""),Grunddaten!$G$4,"")</f>
        <v/>
      </c>
      <c r="H340" s="123"/>
      <c r="I340" s="161"/>
      <c r="J340" s="161"/>
      <c r="K340" s="161"/>
      <c r="L340" s="201"/>
      <c r="M340" s="143"/>
      <c r="N340" s="60"/>
      <c r="O340" s="61"/>
      <c r="P340" s="62"/>
      <c r="R340" s="16" t="str">
        <f t="shared" si="15"/>
        <v/>
      </c>
      <c r="S340" s="16" t="str">
        <f t="shared" si="16"/>
        <v/>
      </c>
      <c r="T340" s="16" t="str">
        <f t="shared" si="17"/>
        <v/>
      </c>
    </row>
    <row r="341" spans="2:20" ht="20.25" customHeight="1" x14ac:dyDescent="0.2">
      <c r="B341" s="130">
        <v>323</v>
      </c>
      <c r="C341" s="59"/>
      <c r="D341" s="59"/>
      <c r="E341" s="168"/>
      <c r="F341" s="204"/>
      <c r="G341" s="199" t="str">
        <f>IF(AND(C341&lt;&gt;"",D341&lt;&gt;"",E341&lt;&gt;"",F341&lt;&gt;""),Grunddaten!$G$4,"")</f>
        <v/>
      </c>
      <c r="H341" s="123"/>
      <c r="I341" s="161"/>
      <c r="J341" s="161"/>
      <c r="K341" s="161"/>
      <c r="L341" s="201"/>
      <c r="M341" s="143"/>
      <c r="N341" s="60"/>
      <c r="O341" s="61"/>
      <c r="P341" s="62"/>
      <c r="R341" s="16" t="str">
        <f t="shared" si="15"/>
        <v/>
      </c>
      <c r="S341" s="16" t="str">
        <f t="shared" si="16"/>
        <v/>
      </c>
      <c r="T341" s="16" t="str">
        <f t="shared" si="17"/>
        <v/>
      </c>
    </row>
    <row r="342" spans="2:20" ht="20.25" customHeight="1" x14ac:dyDescent="0.2">
      <c r="B342" s="130">
        <v>324</v>
      </c>
      <c r="C342" s="59"/>
      <c r="D342" s="59"/>
      <c r="E342" s="168"/>
      <c r="F342" s="204"/>
      <c r="G342" s="199" t="str">
        <f>IF(AND(C342&lt;&gt;"",D342&lt;&gt;"",E342&lt;&gt;"",F342&lt;&gt;""),Grunddaten!$G$4,"")</f>
        <v/>
      </c>
      <c r="H342" s="123"/>
      <c r="I342" s="161"/>
      <c r="J342" s="161"/>
      <c r="K342" s="161"/>
      <c r="L342" s="201"/>
      <c r="M342" s="143"/>
      <c r="N342" s="60"/>
      <c r="O342" s="61"/>
      <c r="P342" s="62"/>
      <c r="R342" s="16" t="str">
        <f t="shared" ref="R342:R405" si="18">IF(C342&lt;&gt;"",COUNTIFS($S$19:$S$918,TRIM(C342),$T$19:$T$918,TRIM(D342))&gt;1,"")</f>
        <v/>
      </c>
      <c r="S342" s="16" t="str">
        <f t="shared" si="16"/>
        <v/>
      </c>
      <c r="T342" s="16" t="str">
        <f t="shared" si="17"/>
        <v/>
      </c>
    </row>
    <row r="343" spans="2:20" ht="20.25" customHeight="1" x14ac:dyDescent="0.2">
      <c r="B343" s="130">
        <v>325</v>
      </c>
      <c r="C343" s="59"/>
      <c r="D343" s="59"/>
      <c r="E343" s="168"/>
      <c r="F343" s="204"/>
      <c r="G343" s="199" t="str">
        <f>IF(AND(C343&lt;&gt;"",D343&lt;&gt;"",E343&lt;&gt;"",F343&lt;&gt;""),Grunddaten!$G$4,"")</f>
        <v/>
      </c>
      <c r="H343" s="123"/>
      <c r="I343" s="161"/>
      <c r="J343" s="161"/>
      <c r="K343" s="161"/>
      <c r="L343" s="201"/>
      <c r="M343" s="143"/>
      <c r="N343" s="60"/>
      <c r="O343" s="61"/>
      <c r="P343" s="62"/>
      <c r="R343" s="16" t="str">
        <f t="shared" si="18"/>
        <v/>
      </c>
      <c r="S343" s="16" t="str">
        <f t="shared" si="16"/>
        <v/>
      </c>
      <c r="T343" s="16" t="str">
        <f t="shared" si="17"/>
        <v/>
      </c>
    </row>
    <row r="344" spans="2:20" ht="20.25" customHeight="1" x14ac:dyDescent="0.2">
      <c r="B344" s="130">
        <v>326</v>
      </c>
      <c r="C344" s="59"/>
      <c r="D344" s="59"/>
      <c r="E344" s="168"/>
      <c r="F344" s="204"/>
      <c r="G344" s="199" t="str">
        <f>IF(AND(C344&lt;&gt;"",D344&lt;&gt;"",E344&lt;&gt;"",F344&lt;&gt;""),Grunddaten!$G$4,"")</f>
        <v/>
      </c>
      <c r="H344" s="123"/>
      <c r="I344" s="161"/>
      <c r="J344" s="161"/>
      <c r="K344" s="161"/>
      <c r="L344" s="201"/>
      <c r="M344" s="143"/>
      <c r="N344" s="60"/>
      <c r="O344" s="61"/>
      <c r="P344" s="62"/>
      <c r="R344" s="16" t="str">
        <f t="shared" si="18"/>
        <v/>
      </c>
      <c r="S344" s="16" t="str">
        <f t="shared" si="16"/>
        <v/>
      </c>
      <c r="T344" s="16" t="str">
        <f t="shared" si="17"/>
        <v/>
      </c>
    </row>
    <row r="345" spans="2:20" ht="20.25" customHeight="1" x14ac:dyDescent="0.2">
      <c r="B345" s="130">
        <v>327</v>
      </c>
      <c r="C345" s="59"/>
      <c r="D345" s="59"/>
      <c r="E345" s="168"/>
      <c r="F345" s="204"/>
      <c r="G345" s="199" t="str">
        <f>IF(AND(C345&lt;&gt;"",D345&lt;&gt;"",E345&lt;&gt;"",F345&lt;&gt;""),Grunddaten!$G$4,"")</f>
        <v/>
      </c>
      <c r="H345" s="123"/>
      <c r="I345" s="161"/>
      <c r="J345" s="161"/>
      <c r="K345" s="161"/>
      <c r="L345" s="201"/>
      <c r="M345" s="143"/>
      <c r="N345" s="60"/>
      <c r="O345" s="61"/>
      <c r="P345" s="62"/>
      <c r="R345" s="16" t="str">
        <f t="shared" si="18"/>
        <v/>
      </c>
      <c r="S345" s="16" t="str">
        <f t="shared" si="16"/>
        <v/>
      </c>
      <c r="T345" s="16" t="str">
        <f t="shared" si="17"/>
        <v/>
      </c>
    </row>
    <row r="346" spans="2:20" ht="20.25" customHeight="1" x14ac:dyDescent="0.2">
      <c r="B346" s="130">
        <v>328</v>
      </c>
      <c r="C346" s="59"/>
      <c r="D346" s="59"/>
      <c r="E346" s="168"/>
      <c r="F346" s="204"/>
      <c r="G346" s="199" t="str">
        <f>IF(AND(C346&lt;&gt;"",D346&lt;&gt;"",E346&lt;&gt;"",F346&lt;&gt;""),Grunddaten!$G$4,"")</f>
        <v/>
      </c>
      <c r="H346" s="123"/>
      <c r="I346" s="161"/>
      <c r="J346" s="161"/>
      <c r="K346" s="161"/>
      <c r="L346" s="201"/>
      <c r="M346" s="143"/>
      <c r="N346" s="60"/>
      <c r="O346" s="61"/>
      <c r="P346" s="62"/>
      <c r="R346" s="16" t="str">
        <f t="shared" si="18"/>
        <v/>
      </c>
      <c r="S346" s="16" t="str">
        <f t="shared" si="16"/>
        <v/>
      </c>
      <c r="T346" s="16" t="str">
        <f t="shared" si="17"/>
        <v/>
      </c>
    </row>
    <row r="347" spans="2:20" ht="20.25" customHeight="1" x14ac:dyDescent="0.2">
      <c r="B347" s="130">
        <v>329</v>
      </c>
      <c r="C347" s="59"/>
      <c r="D347" s="59"/>
      <c r="E347" s="168"/>
      <c r="F347" s="204"/>
      <c r="G347" s="199" t="str">
        <f>IF(AND(C347&lt;&gt;"",D347&lt;&gt;"",E347&lt;&gt;"",F347&lt;&gt;""),Grunddaten!$G$4,"")</f>
        <v/>
      </c>
      <c r="H347" s="123"/>
      <c r="I347" s="161"/>
      <c r="J347" s="161"/>
      <c r="K347" s="161"/>
      <c r="L347" s="201"/>
      <c r="M347" s="143"/>
      <c r="N347" s="60"/>
      <c r="O347" s="61"/>
      <c r="P347" s="62"/>
      <c r="R347" s="16" t="str">
        <f t="shared" si="18"/>
        <v/>
      </c>
      <c r="S347" s="16" t="str">
        <f t="shared" si="16"/>
        <v/>
      </c>
      <c r="T347" s="16" t="str">
        <f t="shared" si="17"/>
        <v/>
      </c>
    </row>
    <row r="348" spans="2:20" ht="20.25" customHeight="1" x14ac:dyDescent="0.2">
      <c r="B348" s="130">
        <v>330</v>
      </c>
      <c r="C348" s="59"/>
      <c r="D348" s="59"/>
      <c r="E348" s="168"/>
      <c r="F348" s="204"/>
      <c r="G348" s="199" t="str">
        <f>IF(AND(C348&lt;&gt;"",D348&lt;&gt;"",E348&lt;&gt;"",F348&lt;&gt;""),Grunddaten!$G$4,"")</f>
        <v/>
      </c>
      <c r="H348" s="123"/>
      <c r="I348" s="161"/>
      <c r="J348" s="161"/>
      <c r="K348" s="161"/>
      <c r="L348" s="201"/>
      <c r="M348" s="143"/>
      <c r="N348" s="60"/>
      <c r="O348" s="61"/>
      <c r="P348" s="62"/>
      <c r="R348" s="16" t="str">
        <f t="shared" si="18"/>
        <v/>
      </c>
      <c r="S348" s="16" t="str">
        <f t="shared" ref="S348:S411" si="19">TRIM(C348)</f>
        <v/>
      </c>
      <c r="T348" s="16" t="str">
        <f t="shared" ref="T348:T411" si="20">TRIM(D348)</f>
        <v/>
      </c>
    </row>
    <row r="349" spans="2:20" ht="20.25" customHeight="1" x14ac:dyDescent="0.2">
      <c r="B349" s="130">
        <v>331</v>
      </c>
      <c r="C349" s="59"/>
      <c r="D349" s="59"/>
      <c r="E349" s="168"/>
      <c r="F349" s="204"/>
      <c r="G349" s="199" t="str">
        <f>IF(AND(C349&lt;&gt;"",D349&lt;&gt;"",E349&lt;&gt;"",F349&lt;&gt;""),Grunddaten!$G$4,"")</f>
        <v/>
      </c>
      <c r="H349" s="123"/>
      <c r="I349" s="161"/>
      <c r="J349" s="161"/>
      <c r="K349" s="161"/>
      <c r="L349" s="201"/>
      <c r="M349" s="143"/>
      <c r="N349" s="60"/>
      <c r="O349" s="61"/>
      <c r="P349" s="62"/>
      <c r="R349" s="16" t="str">
        <f t="shared" si="18"/>
        <v/>
      </c>
      <c r="S349" s="16" t="str">
        <f t="shared" si="19"/>
        <v/>
      </c>
      <c r="T349" s="16" t="str">
        <f t="shared" si="20"/>
        <v/>
      </c>
    </row>
    <row r="350" spans="2:20" ht="20.25" customHeight="1" x14ac:dyDescent="0.2">
      <c r="B350" s="130">
        <v>332</v>
      </c>
      <c r="C350" s="59"/>
      <c r="D350" s="59"/>
      <c r="E350" s="168"/>
      <c r="F350" s="204"/>
      <c r="G350" s="199" t="str">
        <f>IF(AND(C350&lt;&gt;"",D350&lt;&gt;"",E350&lt;&gt;"",F350&lt;&gt;""),Grunddaten!$G$4,"")</f>
        <v/>
      </c>
      <c r="H350" s="123"/>
      <c r="I350" s="161"/>
      <c r="J350" s="161"/>
      <c r="K350" s="161"/>
      <c r="L350" s="201"/>
      <c r="M350" s="143"/>
      <c r="N350" s="60"/>
      <c r="O350" s="61"/>
      <c r="P350" s="62"/>
      <c r="R350" s="16" t="str">
        <f t="shared" si="18"/>
        <v/>
      </c>
      <c r="S350" s="16" t="str">
        <f t="shared" si="19"/>
        <v/>
      </c>
      <c r="T350" s="16" t="str">
        <f t="shared" si="20"/>
        <v/>
      </c>
    </row>
    <row r="351" spans="2:20" ht="20.25" customHeight="1" x14ac:dyDescent="0.2">
      <c r="B351" s="130">
        <v>333</v>
      </c>
      <c r="C351" s="59"/>
      <c r="D351" s="59"/>
      <c r="E351" s="168"/>
      <c r="F351" s="204"/>
      <c r="G351" s="199" t="str">
        <f>IF(AND(C351&lt;&gt;"",D351&lt;&gt;"",E351&lt;&gt;"",F351&lt;&gt;""),Grunddaten!$G$4,"")</f>
        <v/>
      </c>
      <c r="H351" s="123"/>
      <c r="I351" s="161"/>
      <c r="J351" s="161"/>
      <c r="K351" s="161"/>
      <c r="L351" s="201"/>
      <c r="M351" s="143"/>
      <c r="N351" s="60"/>
      <c r="O351" s="61"/>
      <c r="P351" s="62"/>
      <c r="R351" s="16" t="str">
        <f t="shared" si="18"/>
        <v/>
      </c>
      <c r="S351" s="16" t="str">
        <f t="shared" si="19"/>
        <v/>
      </c>
      <c r="T351" s="16" t="str">
        <f t="shared" si="20"/>
        <v/>
      </c>
    </row>
    <row r="352" spans="2:20" ht="20.25" customHeight="1" x14ac:dyDescent="0.2">
      <c r="B352" s="130">
        <v>334</v>
      </c>
      <c r="C352" s="59"/>
      <c r="D352" s="59"/>
      <c r="E352" s="168"/>
      <c r="F352" s="204"/>
      <c r="G352" s="199" t="str">
        <f>IF(AND(C352&lt;&gt;"",D352&lt;&gt;"",E352&lt;&gt;"",F352&lt;&gt;""),Grunddaten!$G$4,"")</f>
        <v/>
      </c>
      <c r="H352" s="123"/>
      <c r="I352" s="161"/>
      <c r="J352" s="161"/>
      <c r="K352" s="161"/>
      <c r="L352" s="201"/>
      <c r="M352" s="143"/>
      <c r="N352" s="60"/>
      <c r="O352" s="61"/>
      <c r="P352" s="62"/>
      <c r="R352" s="16" t="str">
        <f t="shared" si="18"/>
        <v/>
      </c>
      <c r="S352" s="16" t="str">
        <f t="shared" si="19"/>
        <v/>
      </c>
      <c r="T352" s="16" t="str">
        <f t="shared" si="20"/>
        <v/>
      </c>
    </row>
    <row r="353" spans="2:20" ht="20.25" customHeight="1" x14ac:dyDescent="0.2">
      <c r="B353" s="130">
        <v>335</v>
      </c>
      <c r="C353" s="59"/>
      <c r="D353" s="59"/>
      <c r="E353" s="168"/>
      <c r="F353" s="204"/>
      <c r="G353" s="199" t="str">
        <f>IF(AND(C353&lt;&gt;"",D353&lt;&gt;"",E353&lt;&gt;"",F353&lt;&gt;""),Grunddaten!$G$4,"")</f>
        <v/>
      </c>
      <c r="H353" s="123"/>
      <c r="I353" s="161"/>
      <c r="J353" s="161"/>
      <c r="K353" s="161"/>
      <c r="L353" s="201"/>
      <c r="M353" s="143"/>
      <c r="N353" s="60"/>
      <c r="O353" s="61"/>
      <c r="P353" s="62"/>
      <c r="R353" s="16" t="str">
        <f t="shared" si="18"/>
        <v/>
      </c>
      <c r="S353" s="16" t="str">
        <f t="shared" si="19"/>
        <v/>
      </c>
      <c r="T353" s="16" t="str">
        <f t="shared" si="20"/>
        <v/>
      </c>
    </row>
    <row r="354" spans="2:20" ht="20.25" customHeight="1" x14ac:dyDescent="0.2">
      <c r="B354" s="130">
        <v>336</v>
      </c>
      <c r="C354" s="59"/>
      <c r="D354" s="59"/>
      <c r="E354" s="168"/>
      <c r="F354" s="204"/>
      <c r="G354" s="199" t="str">
        <f>IF(AND(C354&lt;&gt;"",D354&lt;&gt;"",E354&lt;&gt;"",F354&lt;&gt;""),Grunddaten!$G$4,"")</f>
        <v/>
      </c>
      <c r="H354" s="123"/>
      <c r="I354" s="161"/>
      <c r="J354" s="161"/>
      <c r="K354" s="161"/>
      <c r="L354" s="201"/>
      <c r="M354" s="143"/>
      <c r="N354" s="60"/>
      <c r="O354" s="61"/>
      <c r="P354" s="62"/>
      <c r="R354" s="16" t="str">
        <f t="shared" si="18"/>
        <v/>
      </c>
      <c r="S354" s="16" t="str">
        <f t="shared" si="19"/>
        <v/>
      </c>
      <c r="T354" s="16" t="str">
        <f t="shared" si="20"/>
        <v/>
      </c>
    </row>
    <row r="355" spans="2:20" ht="20.25" customHeight="1" x14ac:dyDescent="0.2">
      <c r="B355" s="130">
        <v>337</v>
      </c>
      <c r="C355" s="59"/>
      <c r="D355" s="59"/>
      <c r="E355" s="168"/>
      <c r="F355" s="204"/>
      <c r="G355" s="199" t="str">
        <f>IF(AND(C355&lt;&gt;"",D355&lt;&gt;"",E355&lt;&gt;"",F355&lt;&gt;""),Grunddaten!$G$4,"")</f>
        <v/>
      </c>
      <c r="H355" s="123"/>
      <c r="I355" s="161"/>
      <c r="J355" s="161"/>
      <c r="K355" s="161"/>
      <c r="L355" s="201"/>
      <c r="M355" s="143"/>
      <c r="N355" s="60"/>
      <c r="O355" s="61"/>
      <c r="P355" s="62"/>
      <c r="R355" s="16" t="str">
        <f t="shared" si="18"/>
        <v/>
      </c>
      <c r="S355" s="16" t="str">
        <f t="shared" si="19"/>
        <v/>
      </c>
      <c r="T355" s="16" t="str">
        <f t="shared" si="20"/>
        <v/>
      </c>
    </row>
    <row r="356" spans="2:20" ht="20.25" customHeight="1" x14ac:dyDescent="0.2">
      <c r="B356" s="130">
        <v>338</v>
      </c>
      <c r="C356" s="59"/>
      <c r="D356" s="59"/>
      <c r="E356" s="168"/>
      <c r="F356" s="204"/>
      <c r="G356" s="199" t="str">
        <f>IF(AND(C356&lt;&gt;"",D356&lt;&gt;"",E356&lt;&gt;"",F356&lt;&gt;""),Grunddaten!$G$4,"")</f>
        <v/>
      </c>
      <c r="H356" s="123"/>
      <c r="I356" s="161"/>
      <c r="J356" s="161"/>
      <c r="K356" s="161"/>
      <c r="L356" s="201"/>
      <c r="M356" s="143"/>
      <c r="N356" s="60"/>
      <c r="O356" s="61"/>
      <c r="P356" s="62"/>
      <c r="R356" s="16" t="str">
        <f t="shared" si="18"/>
        <v/>
      </c>
      <c r="S356" s="16" t="str">
        <f t="shared" si="19"/>
        <v/>
      </c>
      <c r="T356" s="16" t="str">
        <f t="shared" si="20"/>
        <v/>
      </c>
    </row>
    <row r="357" spans="2:20" ht="20.25" customHeight="1" x14ac:dyDescent="0.2">
      <c r="B357" s="130">
        <v>339</v>
      </c>
      <c r="C357" s="59"/>
      <c r="D357" s="59"/>
      <c r="E357" s="168"/>
      <c r="F357" s="204"/>
      <c r="G357" s="199" t="str">
        <f>IF(AND(C357&lt;&gt;"",D357&lt;&gt;"",E357&lt;&gt;"",F357&lt;&gt;""),Grunddaten!$G$4,"")</f>
        <v/>
      </c>
      <c r="H357" s="123"/>
      <c r="I357" s="161"/>
      <c r="J357" s="161"/>
      <c r="K357" s="161"/>
      <c r="L357" s="201"/>
      <c r="M357" s="143"/>
      <c r="N357" s="60"/>
      <c r="O357" s="61"/>
      <c r="P357" s="62"/>
      <c r="R357" s="16" t="str">
        <f t="shared" si="18"/>
        <v/>
      </c>
      <c r="S357" s="16" t="str">
        <f t="shared" si="19"/>
        <v/>
      </c>
      <c r="T357" s="16" t="str">
        <f t="shared" si="20"/>
        <v/>
      </c>
    </row>
    <row r="358" spans="2:20" ht="20.25" customHeight="1" x14ac:dyDescent="0.2">
      <c r="B358" s="130">
        <v>340</v>
      </c>
      <c r="C358" s="59"/>
      <c r="D358" s="59"/>
      <c r="E358" s="168"/>
      <c r="F358" s="204"/>
      <c r="G358" s="199" t="str">
        <f>IF(AND(C358&lt;&gt;"",D358&lt;&gt;"",E358&lt;&gt;"",F358&lt;&gt;""),Grunddaten!$G$4,"")</f>
        <v/>
      </c>
      <c r="H358" s="123"/>
      <c r="I358" s="161"/>
      <c r="J358" s="161"/>
      <c r="K358" s="161"/>
      <c r="L358" s="201"/>
      <c r="M358" s="143"/>
      <c r="N358" s="60"/>
      <c r="O358" s="61"/>
      <c r="P358" s="62"/>
      <c r="R358" s="16" t="str">
        <f t="shared" si="18"/>
        <v/>
      </c>
      <c r="S358" s="16" t="str">
        <f t="shared" si="19"/>
        <v/>
      </c>
      <c r="T358" s="16" t="str">
        <f t="shared" si="20"/>
        <v/>
      </c>
    </row>
    <row r="359" spans="2:20" ht="20.25" customHeight="1" x14ac:dyDescent="0.2">
      <c r="B359" s="130">
        <v>341</v>
      </c>
      <c r="C359" s="59"/>
      <c r="D359" s="59"/>
      <c r="E359" s="168"/>
      <c r="F359" s="204"/>
      <c r="G359" s="199" t="str">
        <f>IF(AND(C359&lt;&gt;"",D359&lt;&gt;"",E359&lt;&gt;"",F359&lt;&gt;""),Grunddaten!$G$4,"")</f>
        <v/>
      </c>
      <c r="H359" s="123"/>
      <c r="I359" s="161"/>
      <c r="J359" s="161"/>
      <c r="K359" s="161"/>
      <c r="L359" s="201"/>
      <c r="M359" s="143"/>
      <c r="N359" s="60"/>
      <c r="O359" s="61"/>
      <c r="P359" s="62"/>
      <c r="R359" s="16" t="str">
        <f t="shared" si="18"/>
        <v/>
      </c>
      <c r="S359" s="16" t="str">
        <f t="shared" si="19"/>
        <v/>
      </c>
      <c r="T359" s="16" t="str">
        <f t="shared" si="20"/>
        <v/>
      </c>
    </row>
    <row r="360" spans="2:20" ht="20.25" customHeight="1" x14ac:dyDescent="0.2">
      <c r="B360" s="130">
        <v>342</v>
      </c>
      <c r="C360" s="59"/>
      <c r="D360" s="59"/>
      <c r="E360" s="168"/>
      <c r="F360" s="204"/>
      <c r="G360" s="199" t="str">
        <f>IF(AND(C360&lt;&gt;"",D360&lt;&gt;"",E360&lt;&gt;"",F360&lt;&gt;""),Grunddaten!$G$4,"")</f>
        <v/>
      </c>
      <c r="H360" s="123"/>
      <c r="I360" s="161"/>
      <c r="J360" s="161"/>
      <c r="K360" s="161"/>
      <c r="L360" s="201"/>
      <c r="M360" s="143"/>
      <c r="N360" s="60"/>
      <c r="O360" s="61"/>
      <c r="P360" s="62"/>
      <c r="R360" s="16" t="str">
        <f t="shared" si="18"/>
        <v/>
      </c>
      <c r="S360" s="16" t="str">
        <f t="shared" si="19"/>
        <v/>
      </c>
      <c r="T360" s="16" t="str">
        <f t="shared" si="20"/>
        <v/>
      </c>
    </row>
    <row r="361" spans="2:20" ht="20.25" customHeight="1" x14ac:dyDescent="0.2">
      <c r="B361" s="130">
        <v>343</v>
      </c>
      <c r="C361" s="59"/>
      <c r="D361" s="59"/>
      <c r="E361" s="168"/>
      <c r="F361" s="204"/>
      <c r="G361" s="199" t="str">
        <f>IF(AND(C361&lt;&gt;"",D361&lt;&gt;"",E361&lt;&gt;"",F361&lt;&gt;""),Grunddaten!$G$4,"")</f>
        <v/>
      </c>
      <c r="H361" s="123"/>
      <c r="I361" s="161"/>
      <c r="J361" s="161"/>
      <c r="K361" s="161"/>
      <c r="L361" s="201"/>
      <c r="M361" s="143"/>
      <c r="N361" s="60"/>
      <c r="O361" s="61"/>
      <c r="P361" s="62"/>
      <c r="R361" s="16" t="str">
        <f t="shared" si="18"/>
        <v/>
      </c>
      <c r="S361" s="16" t="str">
        <f t="shared" si="19"/>
        <v/>
      </c>
      <c r="T361" s="16" t="str">
        <f t="shared" si="20"/>
        <v/>
      </c>
    </row>
    <row r="362" spans="2:20" ht="20.25" customHeight="1" x14ac:dyDescent="0.2">
      <c r="B362" s="130">
        <v>344</v>
      </c>
      <c r="C362" s="59"/>
      <c r="D362" s="59"/>
      <c r="E362" s="168"/>
      <c r="F362" s="204"/>
      <c r="G362" s="199" t="str">
        <f>IF(AND(C362&lt;&gt;"",D362&lt;&gt;"",E362&lt;&gt;"",F362&lt;&gt;""),Grunddaten!$G$4,"")</f>
        <v/>
      </c>
      <c r="H362" s="123"/>
      <c r="I362" s="161"/>
      <c r="J362" s="161"/>
      <c r="K362" s="161"/>
      <c r="L362" s="201"/>
      <c r="M362" s="143"/>
      <c r="N362" s="60"/>
      <c r="O362" s="61"/>
      <c r="P362" s="62"/>
      <c r="R362" s="16" t="str">
        <f t="shared" si="18"/>
        <v/>
      </c>
      <c r="S362" s="16" t="str">
        <f t="shared" si="19"/>
        <v/>
      </c>
      <c r="T362" s="16" t="str">
        <f t="shared" si="20"/>
        <v/>
      </c>
    </row>
    <row r="363" spans="2:20" ht="20.25" customHeight="1" x14ac:dyDescent="0.2">
      <c r="B363" s="130">
        <v>345</v>
      </c>
      <c r="C363" s="59"/>
      <c r="D363" s="59"/>
      <c r="E363" s="168"/>
      <c r="F363" s="204"/>
      <c r="G363" s="199" t="str">
        <f>IF(AND(C363&lt;&gt;"",D363&lt;&gt;"",E363&lt;&gt;"",F363&lt;&gt;""),Grunddaten!$G$4,"")</f>
        <v/>
      </c>
      <c r="H363" s="123"/>
      <c r="I363" s="161"/>
      <c r="J363" s="161"/>
      <c r="K363" s="161"/>
      <c r="L363" s="201"/>
      <c r="M363" s="143"/>
      <c r="N363" s="60"/>
      <c r="O363" s="61"/>
      <c r="P363" s="62"/>
      <c r="R363" s="16" t="str">
        <f t="shared" si="18"/>
        <v/>
      </c>
      <c r="S363" s="16" t="str">
        <f t="shared" si="19"/>
        <v/>
      </c>
      <c r="T363" s="16" t="str">
        <f t="shared" si="20"/>
        <v/>
      </c>
    </row>
    <row r="364" spans="2:20" ht="20.25" customHeight="1" x14ac:dyDescent="0.2">
      <c r="B364" s="130">
        <v>346</v>
      </c>
      <c r="C364" s="59"/>
      <c r="D364" s="59"/>
      <c r="E364" s="168"/>
      <c r="F364" s="204"/>
      <c r="G364" s="199" t="str">
        <f>IF(AND(C364&lt;&gt;"",D364&lt;&gt;"",E364&lt;&gt;"",F364&lt;&gt;""),Grunddaten!$G$4,"")</f>
        <v/>
      </c>
      <c r="H364" s="123"/>
      <c r="I364" s="161"/>
      <c r="J364" s="161"/>
      <c r="K364" s="161"/>
      <c r="L364" s="201"/>
      <c r="M364" s="143"/>
      <c r="N364" s="60"/>
      <c r="O364" s="61"/>
      <c r="P364" s="62"/>
      <c r="R364" s="16" t="str">
        <f t="shared" si="18"/>
        <v/>
      </c>
      <c r="S364" s="16" t="str">
        <f t="shared" si="19"/>
        <v/>
      </c>
      <c r="T364" s="16" t="str">
        <f t="shared" si="20"/>
        <v/>
      </c>
    </row>
    <row r="365" spans="2:20" ht="20.25" customHeight="1" x14ac:dyDescent="0.2">
      <c r="B365" s="130">
        <v>347</v>
      </c>
      <c r="C365" s="59"/>
      <c r="D365" s="59"/>
      <c r="E365" s="168"/>
      <c r="F365" s="204"/>
      <c r="G365" s="199" t="str">
        <f>IF(AND(C365&lt;&gt;"",D365&lt;&gt;"",E365&lt;&gt;"",F365&lt;&gt;""),Grunddaten!$G$4,"")</f>
        <v/>
      </c>
      <c r="H365" s="123"/>
      <c r="I365" s="161"/>
      <c r="J365" s="161"/>
      <c r="K365" s="161"/>
      <c r="L365" s="201"/>
      <c r="M365" s="143"/>
      <c r="N365" s="60"/>
      <c r="O365" s="61"/>
      <c r="P365" s="62"/>
      <c r="R365" s="16" t="str">
        <f t="shared" si="18"/>
        <v/>
      </c>
      <c r="S365" s="16" t="str">
        <f t="shared" si="19"/>
        <v/>
      </c>
      <c r="T365" s="16" t="str">
        <f t="shared" si="20"/>
        <v/>
      </c>
    </row>
    <row r="366" spans="2:20" ht="20.25" customHeight="1" x14ac:dyDescent="0.2">
      <c r="B366" s="130">
        <v>348</v>
      </c>
      <c r="C366" s="59"/>
      <c r="D366" s="59"/>
      <c r="E366" s="168"/>
      <c r="F366" s="204"/>
      <c r="G366" s="199" t="str">
        <f>IF(AND(C366&lt;&gt;"",D366&lt;&gt;"",E366&lt;&gt;"",F366&lt;&gt;""),Grunddaten!$G$4,"")</f>
        <v/>
      </c>
      <c r="H366" s="123"/>
      <c r="I366" s="161"/>
      <c r="J366" s="161"/>
      <c r="K366" s="161"/>
      <c r="L366" s="201"/>
      <c r="M366" s="143"/>
      <c r="N366" s="60"/>
      <c r="O366" s="61"/>
      <c r="P366" s="62"/>
      <c r="R366" s="16" t="str">
        <f t="shared" si="18"/>
        <v/>
      </c>
      <c r="S366" s="16" t="str">
        <f t="shared" si="19"/>
        <v/>
      </c>
      <c r="T366" s="16" t="str">
        <f t="shared" si="20"/>
        <v/>
      </c>
    </row>
    <row r="367" spans="2:20" ht="20.25" customHeight="1" x14ac:dyDescent="0.2">
      <c r="B367" s="130">
        <v>349</v>
      </c>
      <c r="C367" s="59"/>
      <c r="D367" s="59"/>
      <c r="E367" s="168"/>
      <c r="F367" s="204"/>
      <c r="G367" s="199" t="str">
        <f>IF(AND(C367&lt;&gt;"",D367&lt;&gt;"",E367&lt;&gt;"",F367&lt;&gt;""),Grunddaten!$G$4,"")</f>
        <v/>
      </c>
      <c r="H367" s="123"/>
      <c r="I367" s="161"/>
      <c r="J367" s="161"/>
      <c r="K367" s="161"/>
      <c r="L367" s="201"/>
      <c r="M367" s="143"/>
      <c r="N367" s="60"/>
      <c r="O367" s="61"/>
      <c r="P367" s="62"/>
      <c r="R367" s="16" t="str">
        <f t="shared" si="18"/>
        <v/>
      </c>
      <c r="S367" s="16" t="str">
        <f t="shared" si="19"/>
        <v/>
      </c>
      <c r="T367" s="16" t="str">
        <f t="shared" si="20"/>
        <v/>
      </c>
    </row>
    <row r="368" spans="2:20" ht="20.25" customHeight="1" x14ac:dyDescent="0.2">
      <c r="B368" s="130">
        <v>350</v>
      </c>
      <c r="C368" s="59"/>
      <c r="D368" s="59"/>
      <c r="E368" s="168"/>
      <c r="F368" s="204"/>
      <c r="G368" s="199" t="str">
        <f>IF(AND(C368&lt;&gt;"",D368&lt;&gt;"",E368&lt;&gt;"",F368&lt;&gt;""),Grunddaten!$G$4,"")</f>
        <v/>
      </c>
      <c r="H368" s="123"/>
      <c r="I368" s="161"/>
      <c r="J368" s="161"/>
      <c r="K368" s="161"/>
      <c r="L368" s="201"/>
      <c r="M368" s="143"/>
      <c r="N368" s="60"/>
      <c r="O368" s="61"/>
      <c r="P368" s="62"/>
      <c r="R368" s="16" t="str">
        <f t="shared" si="18"/>
        <v/>
      </c>
      <c r="S368" s="16" t="str">
        <f t="shared" si="19"/>
        <v/>
      </c>
      <c r="T368" s="16" t="str">
        <f t="shared" si="20"/>
        <v/>
      </c>
    </row>
    <row r="369" spans="2:20" ht="20.25" customHeight="1" x14ac:dyDescent="0.2">
      <c r="B369" s="130">
        <v>351</v>
      </c>
      <c r="C369" s="59"/>
      <c r="D369" s="59"/>
      <c r="E369" s="168"/>
      <c r="F369" s="204"/>
      <c r="G369" s="199" t="str">
        <f>IF(AND(C369&lt;&gt;"",D369&lt;&gt;"",E369&lt;&gt;"",F369&lt;&gt;""),Grunddaten!$G$4,"")</f>
        <v/>
      </c>
      <c r="H369" s="123"/>
      <c r="I369" s="161"/>
      <c r="J369" s="161"/>
      <c r="K369" s="161"/>
      <c r="L369" s="201"/>
      <c r="M369" s="143"/>
      <c r="N369" s="60"/>
      <c r="O369" s="61"/>
      <c r="P369" s="62"/>
      <c r="R369" s="16" t="str">
        <f t="shared" si="18"/>
        <v/>
      </c>
      <c r="S369" s="16" t="str">
        <f t="shared" si="19"/>
        <v/>
      </c>
      <c r="T369" s="16" t="str">
        <f t="shared" si="20"/>
        <v/>
      </c>
    </row>
    <row r="370" spans="2:20" ht="20.25" customHeight="1" x14ac:dyDescent="0.2">
      <c r="B370" s="130">
        <v>352</v>
      </c>
      <c r="C370" s="59"/>
      <c r="D370" s="59"/>
      <c r="E370" s="168"/>
      <c r="F370" s="204"/>
      <c r="G370" s="199" t="str">
        <f>IF(AND(C370&lt;&gt;"",D370&lt;&gt;"",E370&lt;&gt;"",F370&lt;&gt;""),Grunddaten!$G$4,"")</f>
        <v/>
      </c>
      <c r="H370" s="123"/>
      <c r="I370" s="161"/>
      <c r="J370" s="161"/>
      <c r="K370" s="161"/>
      <c r="L370" s="201"/>
      <c r="M370" s="143"/>
      <c r="N370" s="60"/>
      <c r="O370" s="61"/>
      <c r="P370" s="62"/>
      <c r="R370" s="16" t="str">
        <f t="shared" si="18"/>
        <v/>
      </c>
      <c r="S370" s="16" t="str">
        <f t="shared" si="19"/>
        <v/>
      </c>
      <c r="T370" s="16" t="str">
        <f t="shared" si="20"/>
        <v/>
      </c>
    </row>
    <row r="371" spans="2:20" ht="20.25" customHeight="1" x14ac:dyDescent="0.2">
      <c r="B371" s="130">
        <v>353</v>
      </c>
      <c r="C371" s="59"/>
      <c r="D371" s="59"/>
      <c r="E371" s="168"/>
      <c r="F371" s="204"/>
      <c r="G371" s="199" t="str">
        <f>IF(AND(C371&lt;&gt;"",D371&lt;&gt;"",E371&lt;&gt;"",F371&lt;&gt;""),Grunddaten!$G$4,"")</f>
        <v/>
      </c>
      <c r="H371" s="123"/>
      <c r="I371" s="161"/>
      <c r="J371" s="161"/>
      <c r="K371" s="161"/>
      <c r="L371" s="201"/>
      <c r="M371" s="143"/>
      <c r="N371" s="60"/>
      <c r="O371" s="61"/>
      <c r="P371" s="62"/>
      <c r="R371" s="16" t="str">
        <f t="shared" si="18"/>
        <v/>
      </c>
      <c r="S371" s="16" t="str">
        <f t="shared" si="19"/>
        <v/>
      </c>
      <c r="T371" s="16" t="str">
        <f t="shared" si="20"/>
        <v/>
      </c>
    </row>
    <row r="372" spans="2:20" ht="20.25" customHeight="1" x14ac:dyDescent="0.2">
      <c r="B372" s="130">
        <v>354</v>
      </c>
      <c r="C372" s="59"/>
      <c r="D372" s="59"/>
      <c r="E372" s="168"/>
      <c r="F372" s="204"/>
      <c r="G372" s="199" t="str">
        <f>IF(AND(C372&lt;&gt;"",D372&lt;&gt;"",E372&lt;&gt;"",F372&lt;&gt;""),Grunddaten!$G$4,"")</f>
        <v/>
      </c>
      <c r="H372" s="123"/>
      <c r="I372" s="161"/>
      <c r="J372" s="161"/>
      <c r="K372" s="161"/>
      <c r="L372" s="201"/>
      <c r="M372" s="143"/>
      <c r="N372" s="60"/>
      <c r="O372" s="61"/>
      <c r="P372" s="62"/>
      <c r="R372" s="16" t="str">
        <f t="shared" si="18"/>
        <v/>
      </c>
      <c r="S372" s="16" t="str">
        <f t="shared" si="19"/>
        <v/>
      </c>
      <c r="T372" s="16" t="str">
        <f t="shared" si="20"/>
        <v/>
      </c>
    </row>
    <row r="373" spans="2:20" ht="20.25" customHeight="1" x14ac:dyDescent="0.2">
      <c r="B373" s="130">
        <v>355</v>
      </c>
      <c r="C373" s="59"/>
      <c r="D373" s="59"/>
      <c r="E373" s="168"/>
      <c r="F373" s="204"/>
      <c r="G373" s="199" t="str">
        <f>IF(AND(C373&lt;&gt;"",D373&lt;&gt;"",E373&lt;&gt;"",F373&lt;&gt;""),Grunddaten!$G$4,"")</f>
        <v/>
      </c>
      <c r="H373" s="123"/>
      <c r="I373" s="161"/>
      <c r="J373" s="161"/>
      <c r="K373" s="161"/>
      <c r="L373" s="201"/>
      <c r="M373" s="143"/>
      <c r="N373" s="60"/>
      <c r="O373" s="61"/>
      <c r="P373" s="62"/>
      <c r="R373" s="16" t="str">
        <f t="shared" si="18"/>
        <v/>
      </c>
      <c r="S373" s="16" t="str">
        <f t="shared" si="19"/>
        <v/>
      </c>
      <c r="T373" s="16" t="str">
        <f t="shared" si="20"/>
        <v/>
      </c>
    </row>
    <row r="374" spans="2:20" ht="20.25" customHeight="1" x14ac:dyDescent="0.2">
      <c r="B374" s="130">
        <v>356</v>
      </c>
      <c r="C374" s="59"/>
      <c r="D374" s="59"/>
      <c r="E374" s="168"/>
      <c r="F374" s="204"/>
      <c r="G374" s="199" t="str">
        <f>IF(AND(C374&lt;&gt;"",D374&lt;&gt;"",E374&lt;&gt;"",F374&lt;&gt;""),Grunddaten!$G$4,"")</f>
        <v/>
      </c>
      <c r="H374" s="123"/>
      <c r="I374" s="161"/>
      <c r="J374" s="161"/>
      <c r="K374" s="161"/>
      <c r="L374" s="201"/>
      <c r="M374" s="143"/>
      <c r="N374" s="60"/>
      <c r="O374" s="61"/>
      <c r="P374" s="62"/>
      <c r="R374" s="16" t="str">
        <f t="shared" si="18"/>
        <v/>
      </c>
      <c r="S374" s="16" t="str">
        <f t="shared" si="19"/>
        <v/>
      </c>
      <c r="T374" s="16" t="str">
        <f t="shared" si="20"/>
        <v/>
      </c>
    </row>
    <row r="375" spans="2:20" ht="20.25" customHeight="1" x14ac:dyDescent="0.2">
      <c r="B375" s="130">
        <v>357</v>
      </c>
      <c r="C375" s="59"/>
      <c r="D375" s="59"/>
      <c r="E375" s="168"/>
      <c r="F375" s="204"/>
      <c r="G375" s="199" t="str">
        <f>IF(AND(C375&lt;&gt;"",D375&lt;&gt;"",E375&lt;&gt;"",F375&lt;&gt;""),Grunddaten!$G$4,"")</f>
        <v/>
      </c>
      <c r="H375" s="123"/>
      <c r="I375" s="161"/>
      <c r="J375" s="161"/>
      <c r="K375" s="161"/>
      <c r="L375" s="201"/>
      <c r="M375" s="143"/>
      <c r="N375" s="60"/>
      <c r="O375" s="61"/>
      <c r="P375" s="62"/>
      <c r="R375" s="16" t="str">
        <f t="shared" si="18"/>
        <v/>
      </c>
      <c r="S375" s="16" t="str">
        <f t="shared" si="19"/>
        <v/>
      </c>
      <c r="T375" s="16" t="str">
        <f t="shared" si="20"/>
        <v/>
      </c>
    </row>
    <row r="376" spans="2:20" ht="20.25" customHeight="1" x14ac:dyDescent="0.2">
      <c r="B376" s="130">
        <v>358</v>
      </c>
      <c r="C376" s="59"/>
      <c r="D376" s="59"/>
      <c r="E376" s="168"/>
      <c r="F376" s="204"/>
      <c r="G376" s="199" t="str">
        <f>IF(AND(C376&lt;&gt;"",D376&lt;&gt;"",E376&lt;&gt;"",F376&lt;&gt;""),Grunddaten!$G$4,"")</f>
        <v/>
      </c>
      <c r="H376" s="123"/>
      <c r="I376" s="161"/>
      <c r="J376" s="161"/>
      <c r="K376" s="161"/>
      <c r="L376" s="201"/>
      <c r="M376" s="143"/>
      <c r="N376" s="60"/>
      <c r="O376" s="61"/>
      <c r="P376" s="62"/>
      <c r="R376" s="16" t="str">
        <f t="shared" si="18"/>
        <v/>
      </c>
      <c r="S376" s="16" t="str">
        <f t="shared" si="19"/>
        <v/>
      </c>
      <c r="T376" s="16" t="str">
        <f t="shared" si="20"/>
        <v/>
      </c>
    </row>
    <row r="377" spans="2:20" ht="20.25" customHeight="1" x14ac:dyDescent="0.2">
      <c r="B377" s="130">
        <v>359</v>
      </c>
      <c r="C377" s="59"/>
      <c r="D377" s="59"/>
      <c r="E377" s="168"/>
      <c r="F377" s="204"/>
      <c r="G377" s="199" t="str">
        <f>IF(AND(C377&lt;&gt;"",D377&lt;&gt;"",E377&lt;&gt;"",F377&lt;&gt;""),Grunddaten!$G$4,"")</f>
        <v/>
      </c>
      <c r="H377" s="123"/>
      <c r="I377" s="161"/>
      <c r="J377" s="161"/>
      <c r="K377" s="161"/>
      <c r="L377" s="201"/>
      <c r="M377" s="143"/>
      <c r="N377" s="60"/>
      <c r="O377" s="61"/>
      <c r="P377" s="62"/>
      <c r="R377" s="16" t="str">
        <f t="shared" si="18"/>
        <v/>
      </c>
      <c r="S377" s="16" t="str">
        <f t="shared" si="19"/>
        <v/>
      </c>
      <c r="T377" s="16" t="str">
        <f t="shared" si="20"/>
        <v/>
      </c>
    </row>
    <row r="378" spans="2:20" ht="20.25" customHeight="1" x14ac:dyDescent="0.2">
      <c r="B378" s="130">
        <v>360</v>
      </c>
      <c r="C378" s="59"/>
      <c r="D378" s="59"/>
      <c r="E378" s="168"/>
      <c r="F378" s="204"/>
      <c r="G378" s="199" t="str">
        <f>IF(AND(C378&lt;&gt;"",D378&lt;&gt;"",E378&lt;&gt;"",F378&lt;&gt;""),Grunddaten!$G$4,"")</f>
        <v/>
      </c>
      <c r="H378" s="123"/>
      <c r="I378" s="161"/>
      <c r="J378" s="161"/>
      <c r="K378" s="161"/>
      <c r="L378" s="201"/>
      <c r="M378" s="143"/>
      <c r="N378" s="60"/>
      <c r="O378" s="61"/>
      <c r="P378" s="62"/>
      <c r="R378" s="16" t="str">
        <f t="shared" si="18"/>
        <v/>
      </c>
      <c r="S378" s="16" t="str">
        <f t="shared" si="19"/>
        <v/>
      </c>
      <c r="T378" s="16" t="str">
        <f t="shared" si="20"/>
        <v/>
      </c>
    </row>
    <row r="379" spans="2:20" ht="20.25" customHeight="1" x14ac:dyDescent="0.2">
      <c r="B379" s="130">
        <v>361</v>
      </c>
      <c r="C379" s="59"/>
      <c r="D379" s="59"/>
      <c r="E379" s="168"/>
      <c r="F379" s="204"/>
      <c r="G379" s="199" t="str">
        <f>IF(AND(C379&lt;&gt;"",D379&lt;&gt;"",E379&lt;&gt;"",F379&lt;&gt;""),Grunddaten!$G$4,"")</f>
        <v/>
      </c>
      <c r="H379" s="123"/>
      <c r="I379" s="161"/>
      <c r="J379" s="161"/>
      <c r="K379" s="161"/>
      <c r="L379" s="201"/>
      <c r="M379" s="143"/>
      <c r="N379" s="60"/>
      <c r="O379" s="61"/>
      <c r="P379" s="62"/>
      <c r="R379" s="16" t="str">
        <f t="shared" si="18"/>
        <v/>
      </c>
      <c r="S379" s="16" t="str">
        <f t="shared" si="19"/>
        <v/>
      </c>
      <c r="T379" s="16" t="str">
        <f t="shared" si="20"/>
        <v/>
      </c>
    </row>
    <row r="380" spans="2:20" ht="20.25" customHeight="1" x14ac:dyDescent="0.2">
      <c r="B380" s="130">
        <v>362</v>
      </c>
      <c r="C380" s="59"/>
      <c r="D380" s="59"/>
      <c r="E380" s="168"/>
      <c r="F380" s="204"/>
      <c r="G380" s="199" t="str">
        <f>IF(AND(C380&lt;&gt;"",D380&lt;&gt;"",E380&lt;&gt;"",F380&lt;&gt;""),Grunddaten!$G$4,"")</f>
        <v/>
      </c>
      <c r="H380" s="123"/>
      <c r="I380" s="161"/>
      <c r="J380" s="161"/>
      <c r="K380" s="161"/>
      <c r="L380" s="201"/>
      <c r="M380" s="143"/>
      <c r="N380" s="60"/>
      <c r="O380" s="61"/>
      <c r="P380" s="62"/>
      <c r="R380" s="16" t="str">
        <f t="shared" si="18"/>
        <v/>
      </c>
      <c r="S380" s="16" t="str">
        <f t="shared" si="19"/>
        <v/>
      </c>
      <c r="T380" s="16" t="str">
        <f t="shared" si="20"/>
        <v/>
      </c>
    </row>
    <row r="381" spans="2:20" ht="20.25" customHeight="1" x14ac:dyDescent="0.2">
      <c r="B381" s="130">
        <v>363</v>
      </c>
      <c r="C381" s="59"/>
      <c r="D381" s="59"/>
      <c r="E381" s="168"/>
      <c r="F381" s="204"/>
      <c r="G381" s="199" t="str">
        <f>IF(AND(C381&lt;&gt;"",D381&lt;&gt;"",E381&lt;&gt;"",F381&lt;&gt;""),Grunddaten!$G$4,"")</f>
        <v/>
      </c>
      <c r="H381" s="123"/>
      <c r="I381" s="161"/>
      <c r="J381" s="161"/>
      <c r="K381" s="161"/>
      <c r="L381" s="201"/>
      <c r="M381" s="143"/>
      <c r="N381" s="60"/>
      <c r="O381" s="61"/>
      <c r="P381" s="62"/>
      <c r="R381" s="16" t="str">
        <f t="shared" si="18"/>
        <v/>
      </c>
      <c r="S381" s="16" t="str">
        <f t="shared" si="19"/>
        <v/>
      </c>
      <c r="T381" s="16" t="str">
        <f t="shared" si="20"/>
        <v/>
      </c>
    </row>
    <row r="382" spans="2:20" ht="20.25" customHeight="1" x14ac:dyDescent="0.2">
      <c r="B382" s="130">
        <v>364</v>
      </c>
      <c r="C382" s="59"/>
      <c r="D382" s="59"/>
      <c r="E382" s="168"/>
      <c r="F382" s="204"/>
      <c r="G382" s="199" t="str">
        <f>IF(AND(C382&lt;&gt;"",D382&lt;&gt;"",E382&lt;&gt;"",F382&lt;&gt;""),Grunddaten!$G$4,"")</f>
        <v/>
      </c>
      <c r="H382" s="123"/>
      <c r="I382" s="161"/>
      <c r="J382" s="161"/>
      <c r="K382" s="161"/>
      <c r="L382" s="201"/>
      <c r="M382" s="143"/>
      <c r="N382" s="60"/>
      <c r="O382" s="61"/>
      <c r="P382" s="62"/>
      <c r="R382" s="16" t="str">
        <f t="shared" si="18"/>
        <v/>
      </c>
      <c r="S382" s="16" t="str">
        <f t="shared" si="19"/>
        <v/>
      </c>
      <c r="T382" s="16" t="str">
        <f t="shared" si="20"/>
        <v/>
      </c>
    </row>
    <row r="383" spans="2:20" ht="20.25" customHeight="1" x14ac:dyDescent="0.2">
      <c r="B383" s="130">
        <v>365</v>
      </c>
      <c r="C383" s="59"/>
      <c r="D383" s="59"/>
      <c r="E383" s="168"/>
      <c r="F383" s="204"/>
      <c r="G383" s="199" t="str">
        <f>IF(AND(C383&lt;&gt;"",D383&lt;&gt;"",E383&lt;&gt;"",F383&lt;&gt;""),Grunddaten!$G$4,"")</f>
        <v/>
      </c>
      <c r="H383" s="123"/>
      <c r="I383" s="161"/>
      <c r="J383" s="161"/>
      <c r="K383" s="161"/>
      <c r="L383" s="201"/>
      <c r="M383" s="143"/>
      <c r="N383" s="60"/>
      <c r="O383" s="61"/>
      <c r="P383" s="62"/>
      <c r="R383" s="16" t="str">
        <f t="shared" si="18"/>
        <v/>
      </c>
      <c r="S383" s="16" t="str">
        <f t="shared" si="19"/>
        <v/>
      </c>
      <c r="T383" s="16" t="str">
        <f t="shared" si="20"/>
        <v/>
      </c>
    </row>
    <row r="384" spans="2:20" ht="20.25" customHeight="1" x14ac:dyDescent="0.2">
      <c r="B384" s="130">
        <v>366</v>
      </c>
      <c r="C384" s="59"/>
      <c r="D384" s="59"/>
      <c r="E384" s="168"/>
      <c r="F384" s="204"/>
      <c r="G384" s="199" t="str">
        <f>IF(AND(C384&lt;&gt;"",D384&lt;&gt;"",E384&lt;&gt;"",F384&lt;&gt;""),Grunddaten!$G$4,"")</f>
        <v/>
      </c>
      <c r="H384" s="123"/>
      <c r="I384" s="161"/>
      <c r="J384" s="161"/>
      <c r="K384" s="161"/>
      <c r="L384" s="201"/>
      <c r="M384" s="143"/>
      <c r="N384" s="60"/>
      <c r="O384" s="61"/>
      <c r="P384" s="62"/>
      <c r="R384" s="16" t="str">
        <f t="shared" si="18"/>
        <v/>
      </c>
      <c r="S384" s="16" t="str">
        <f t="shared" si="19"/>
        <v/>
      </c>
      <c r="T384" s="16" t="str">
        <f t="shared" si="20"/>
        <v/>
      </c>
    </row>
    <row r="385" spans="2:20" ht="20.25" customHeight="1" x14ac:dyDescent="0.2">
      <c r="B385" s="130">
        <v>367</v>
      </c>
      <c r="C385" s="59"/>
      <c r="D385" s="59"/>
      <c r="E385" s="168"/>
      <c r="F385" s="204"/>
      <c r="G385" s="199" t="str">
        <f>IF(AND(C385&lt;&gt;"",D385&lt;&gt;"",E385&lt;&gt;"",F385&lt;&gt;""),Grunddaten!$G$4,"")</f>
        <v/>
      </c>
      <c r="H385" s="123"/>
      <c r="I385" s="161"/>
      <c r="J385" s="161"/>
      <c r="K385" s="161"/>
      <c r="L385" s="201"/>
      <c r="M385" s="143"/>
      <c r="N385" s="60"/>
      <c r="O385" s="61"/>
      <c r="P385" s="62"/>
      <c r="R385" s="16" t="str">
        <f t="shared" si="18"/>
        <v/>
      </c>
      <c r="S385" s="16" t="str">
        <f t="shared" si="19"/>
        <v/>
      </c>
      <c r="T385" s="16" t="str">
        <f t="shared" si="20"/>
        <v/>
      </c>
    </row>
    <row r="386" spans="2:20" ht="20.25" customHeight="1" x14ac:dyDescent="0.2">
      <c r="B386" s="130">
        <v>368</v>
      </c>
      <c r="C386" s="59"/>
      <c r="D386" s="59"/>
      <c r="E386" s="168"/>
      <c r="F386" s="204"/>
      <c r="G386" s="199" t="str">
        <f>IF(AND(C386&lt;&gt;"",D386&lt;&gt;"",E386&lt;&gt;"",F386&lt;&gt;""),Grunddaten!$G$4,"")</f>
        <v/>
      </c>
      <c r="H386" s="123"/>
      <c r="I386" s="161"/>
      <c r="J386" s="161"/>
      <c r="K386" s="161"/>
      <c r="L386" s="201"/>
      <c r="M386" s="143"/>
      <c r="N386" s="60"/>
      <c r="O386" s="61"/>
      <c r="P386" s="62"/>
      <c r="R386" s="16" t="str">
        <f t="shared" si="18"/>
        <v/>
      </c>
      <c r="S386" s="16" t="str">
        <f t="shared" si="19"/>
        <v/>
      </c>
      <c r="T386" s="16" t="str">
        <f t="shared" si="20"/>
        <v/>
      </c>
    </row>
    <row r="387" spans="2:20" ht="20.25" customHeight="1" x14ac:dyDescent="0.2">
      <c r="B387" s="130">
        <v>369</v>
      </c>
      <c r="C387" s="59"/>
      <c r="D387" s="59"/>
      <c r="E387" s="168"/>
      <c r="F387" s="204"/>
      <c r="G387" s="199" t="str">
        <f>IF(AND(C387&lt;&gt;"",D387&lt;&gt;"",E387&lt;&gt;"",F387&lt;&gt;""),Grunddaten!$G$4,"")</f>
        <v/>
      </c>
      <c r="H387" s="123"/>
      <c r="I387" s="161"/>
      <c r="J387" s="161"/>
      <c r="K387" s="161"/>
      <c r="L387" s="201"/>
      <c r="M387" s="143"/>
      <c r="N387" s="60"/>
      <c r="O387" s="61"/>
      <c r="P387" s="62"/>
      <c r="R387" s="16" t="str">
        <f t="shared" si="18"/>
        <v/>
      </c>
      <c r="S387" s="16" t="str">
        <f t="shared" si="19"/>
        <v/>
      </c>
      <c r="T387" s="16" t="str">
        <f t="shared" si="20"/>
        <v/>
      </c>
    </row>
    <row r="388" spans="2:20" ht="20.25" customHeight="1" x14ac:dyDescent="0.2">
      <c r="B388" s="130">
        <v>370</v>
      </c>
      <c r="C388" s="59"/>
      <c r="D388" s="59"/>
      <c r="E388" s="168"/>
      <c r="F388" s="204"/>
      <c r="G388" s="199" t="str">
        <f>IF(AND(C388&lt;&gt;"",D388&lt;&gt;"",E388&lt;&gt;"",F388&lt;&gt;""),Grunddaten!$G$4,"")</f>
        <v/>
      </c>
      <c r="H388" s="123"/>
      <c r="I388" s="161"/>
      <c r="J388" s="161"/>
      <c r="K388" s="161"/>
      <c r="L388" s="201"/>
      <c r="M388" s="143"/>
      <c r="N388" s="60"/>
      <c r="O388" s="61"/>
      <c r="P388" s="62"/>
      <c r="R388" s="16" t="str">
        <f t="shared" si="18"/>
        <v/>
      </c>
      <c r="S388" s="16" t="str">
        <f t="shared" si="19"/>
        <v/>
      </c>
      <c r="T388" s="16" t="str">
        <f t="shared" si="20"/>
        <v/>
      </c>
    </row>
    <row r="389" spans="2:20" ht="20.25" customHeight="1" x14ac:dyDescent="0.2">
      <c r="B389" s="130">
        <v>371</v>
      </c>
      <c r="C389" s="59"/>
      <c r="D389" s="59"/>
      <c r="E389" s="168"/>
      <c r="F389" s="204"/>
      <c r="G389" s="199" t="str">
        <f>IF(AND(C389&lt;&gt;"",D389&lt;&gt;"",E389&lt;&gt;"",F389&lt;&gt;""),Grunddaten!$G$4,"")</f>
        <v/>
      </c>
      <c r="H389" s="123"/>
      <c r="I389" s="161"/>
      <c r="J389" s="161"/>
      <c r="K389" s="161"/>
      <c r="L389" s="201"/>
      <c r="M389" s="143"/>
      <c r="N389" s="60"/>
      <c r="O389" s="61"/>
      <c r="P389" s="62"/>
      <c r="R389" s="16" t="str">
        <f t="shared" si="18"/>
        <v/>
      </c>
      <c r="S389" s="16" t="str">
        <f t="shared" si="19"/>
        <v/>
      </c>
      <c r="T389" s="16" t="str">
        <f t="shared" si="20"/>
        <v/>
      </c>
    </row>
    <row r="390" spans="2:20" ht="20.25" customHeight="1" x14ac:dyDescent="0.2">
      <c r="B390" s="130">
        <v>372</v>
      </c>
      <c r="C390" s="59"/>
      <c r="D390" s="59"/>
      <c r="E390" s="168"/>
      <c r="F390" s="204"/>
      <c r="G390" s="199" t="str">
        <f>IF(AND(C390&lt;&gt;"",D390&lt;&gt;"",E390&lt;&gt;"",F390&lt;&gt;""),Grunddaten!$G$4,"")</f>
        <v/>
      </c>
      <c r="H390" s="123"/>
      <c r="I390" s="161"/>
      <c r="J390" s="161"/>
      <c r="K390" s="161"/>
      <c r="L390" s="201"/>
      <c r="M390" s="143"/>
      <c r="N390" s="60"/>
      <c r="O390" s="61"/>
      <c r="P390" s="62"/>
      <c r="R390" s="16" t="str">
        <f t="shared" si="18"/>
        <v/>
      </c>
      <c r="S390" s="16" t="str">
        <f t="shared" si="19"/>
        <v/>
      </c>
      <c r="T390" s="16" t="str">
        <f t="shared" si="20"/>
        <v/>
      </c>
    </row>
    <row r="391" spans="2:20" ht="20.25" customHeight="1" x14ac:dyDescent="0.2">
      <c r="B391" s="130">
        <v>373</v>
      </c>
      <c r="C391" s="59"/>
      <c r="D391" s="59"/>
      <c r="E391" s="168"/>
      <c r="F391" s="204"/>
      <c r="G391" s="199" t="str">
        <f>IF(AND(C391&lt;&gt;"",D391&lt;&gt;"",E391&lt;&gt;"",F391&lt;&gt;""),Grunddaten!$G$4,"")</f>
        <v/>
      </c>
      <c r="H391" s="123"/>
      <c r="I391" s="161"/>
      <c r="J391" s="161"/>
      <c r="K391" s="161"/>
      <c r="L391" s="201"/>
      <c r="M391" s="143"/>
      <c r="N391" s="60"/>
      <c r="O391" s="61"/>
      <c r="P391" s="62"/>
      <c r="R391" s="16" t="str">
        <f t="shared" si="18"/>
        <v/>
      </c>
      <c r="S391" s="16" t="str">
        <f t="shared" si="19"/>
        <v/>
      </c>
      <c r="T391" s="16" t="str">
        <f t="shared" si="20"/>
        <v/>
      </c>
    </row>
    <row r="392" spans="2:20" ht="20.25" customHeight="1" x14ac:dyDescent="0.2">
      <c r="B392" s="130">
        <v>374</v>
      </c>
      <c r="C392" s="59"/>
      <c r="D392" s="59"/>
      <c r="E392" s="168"/>
      <c r="F392" s="204"/>
      <c r="G392" s="199" t="str">
        <f>IF(AND(C392&lt;&gt;"",D392&lt;&gt;"",E392&lt;&gt;"",F392&lt;&gt;""),Grunddaten!$G$4,"")</f>
        <v/>
      </c>
      <c r="H392" s="123"/>
      <c r="I392" s="161"/>
      <c r="J392" s="161"/>
      <c r="K392" s="161"/>
      <c r="L392" s="201"/>
      <c r="M392" s="143"/>
      <c r="N392" s="60"/>
      <c r="O392" s="61"/>
      <c r="P392" s="62"/>
      <c r="R392" s="16" t="str">
        <f t="shared" si="18"/>
        <v/>
      </c>
      <c r="S392" s="16" t="str">
        <f t="shared" si="19"/>
        <v/>
      </c>
      <c r="T392" s="16" t="str">
        <f t="shared" si="20"/>
        <v/>
      </c>
    </row>
    <row r="393" spans="2:20" ht="20.25" customHeight="1" x14ac:dyDescent="0.2">
      <c r="B393" s="130">
        <v>375</v>
      </c>
      <c r="C393" s="59"/>
      <c r="D393" s="59"/>
      <c r="E393" s="168"/>
      <c r="F393" s="204"/>
      <c r="G393" s="199" t="str">
        <f>IF(AND(C393&lt;&gt;"",D393&lt;&gt;"",E393&lt;&gt;"",F393&lt;&gt;""),Grunddaten!$G$4,"")</f>
        <v/>
      </c>
      <c r="H393" s="123"/>
      <c r="I393" s="161"/>
      <c r="J393" s="161"/>
      <c r="K393" s="161"/>
      <c r="L393" s="201"/>
      <c r="M393" s="143"/>
      <c r="N393" s="60"/>
      <c r="O393" s="61"/>
      <c r="P393" s="62"/>
      <c r="R393" s="16" t="str">
        <f t="shared" si="18"/>
        <v/>
      </c>
      <c r="S393" s="16" t="str">
        <f t="shared" si="19"/>
        <v/>
      </c>
      <c r="T393" s="16" t="str">
        <f t="shared" si="20"/>
        <v/>
      </c>
    </row>
    <row r="394" spans="2:20" ht="20.25" customHeight="1" x14ac:dyDescent="0.2">
      <c r="B394" s="130">
        <v>376</v>
      </c>
      <c r="C394" s="59"/>
      <c r="D394" s="59"/>
      <c r="E394" s="168"/>
      <c r="F394" s="204"/>
      <c r="G394" s="199" t="str">
        <f>IF(AND(C394&lt;&gt;"",D394&lt;&gt;"",E394&lt;&gt;"",F394&lt;&gt;""),Grunddaten!$G$4,"")</f>
        <v/>
      </c>
      <c r="H394" s="123"/>
      <c r="I394" s="161"/>
      <c r="J394" s="161"/>
      <c r="K394" s="161"/>
      <c r="L394" s="201"/>
      <c r="M394" s="143"/>
      <c r="N394" s="60"/>
      <c r="O394" s="61"/>
      <c r="P394" s="62"/>
      <c r="R394" s="16" t="str">
        <f t="shared" si="18"/>
        <v/>
      </c>
      <c r="S394" s="16" t="str">
        <f t="shared" si="19"/>
        <v/>
      </c>
      <c r="T394" s="16" t="str">
        <f t="shared" si="20"/>
        <v/>
      </c>
    </row>
    <row r="395" spans="2:20" ht="20.25" customHeight="1" x14ac:dyDescent="0.2">
      <c r="B395" s="130">
        <v>377</v>
      </c>
      <c r="C395" s="59"/>
      <c r="D395" s="59"/>
      <c r="E395" s="168"/>
      <c r="F395" s="204"/>
      <c r="G395" s="199" t="str">
        <f>IF(AND(C395&lt;&gt;"",D395&lt;&gt;"",E395&lt;&gt;"",F395&lt;&gt;""),Grunddaten!$G$4,"")</f>
        <v/>
      </c>
      <c r="H395" s="123"/>
      <c r="I395" s="161"/>
      <c r="J395" s="161"/>
      <c r="K395" s="161"/>
      <c r="L395" s="201"/>
      <c r="M395" s="143"/>
      <c r="N395" s="60"/>
      <c r="O395" s="61"/>
      <c r="P395" s="62"/>
      <c r="R395" s="16" t="str">
        <f t="shared" si="18"/>
        <v/>
      </c>
      <c r="S395" s="16" t="str">
        <f t="shared" si="19"/>
        <v/>
      </c>
      <c r="T395" s="16" t="str">
        <f t="shared" si="20"/>
        <v/>
      </c>
    </row>
    <row r="396" spans="2:20" ht="20.25" customHeight="1" x14ac:dyDescent="0.2">
      <c r="B396" s="130">
        <v>378</v>
      </c>
      <c r="C396" s="59"/>
      <c r="D396" s="59"/>
      <c r="E396" s="168"/>
      <c r="F396" s="204"/>
      <c r="G396" s="199" t="str">
        <f>IF(AND(C396&lt;&gt;"",D396&lt;&gt;"",E396&lt;&gt;"",F396&lt;&gt;""),Grunddaten!$G$4,"")</f>
        <v/>
      </c>
      <c r="H396" s="123"/>
      <c r="I396" s="161"/>
      <c r="J396" s="161"/>
      <c r="K396" s="161"/>
      <c r="L396" s="201"/>
      <c r="M396" s="143"/>
      <c r="N396" s="60"/>
      <c r="O396" s="61"/>
      <c r="P396" s="62"/>
      <c r="R396" s="16" t="str">
        <f t="shared" si="18"/>
        <v/>
      </c>
      <c r="S396" s="16" t="str">
        <f t="shared" si="19"/>
        <v/>
      </c>
      <c r="T396" s="16" t="str">
        <f t="shared" si="20"/>
        <v/>
      </c>
    </row>
    <row r="397" spans="2:20" ht="20.25" customHeight="1" x14ac:dyDescent="0.2">
      <c r="B397" s="130">
        <v>379</v>
      </c>
      <c r="C397" s="59"/>
      <c r="D397" s="59"/>
      <c r="E397" s="168"/>
      <c r="F397" s="204"/>
      <c r="G397" s="199" t="str">
        <f>IF(AND(C397&lt;&gt;"",D397&lt;&gt;"",E397&lt;&gt;"",F397&lt;&gt;""),Grunddaten!$G$4,"")</f>
        <v/>
      </c>
      <c r="H397" s="123"/>
      <c r="I397" s="161"/>
      <c r="J397" s="161"/>
      <c r="K397" s="161"/>
      <c r="L397" s="201"/>
      <c r="M397" s="143"/>
      <c r="N397" s="60"/>
      <c r="O397" s="61"/>
      <c r="P397" s="62"/>
      <c r="R397" s="16" t="str">
        <f t="shared" si="18"/>
        <v/>
      </c>
      <c r="S397" s="16" t="str">
        <f t="shared" si="19"/>
        <v/>
      </c>
      <c r="T397" s="16" t="str">
        <f t="shared" si="20"/>
        <v/>
      </c>
    </row>
    <row r="398" spans="2:20" ht="20.25" customHeight="1" x14ac:dyDescent="0.2">
      <c r="B398" s="130">
        <v>380</v>
      </c>
      <c r="C398" s="59"/>
      <c r="D398" s="59"/>
      <c r="E398" s="168"/>
      <c r="F398" s="204"/>
      <c r="G398" s="199" t="str">
        <f>IF(AND(C398&lt;&gt;"",D398&lt;&gt;"",E398&lt;&gt;"",F398&lt;&gt;""),Grunddaten!$G$4,"")</f>
        <v/>
      </c>
      <c r="H398" s="123"/>
      <c r="I398" s="161"/>
      <c r="J398" s="161"/>
      <c r="K398" s="161"/>
      <c r="L398" s="201"/>
      <c r="M398" s="143"/>
      <c r="N398" s="60"/>
      <c r="O398" s="61"/>
      <c r="P398" s="62"/>
      <c r="R398" s="16" t="str">
        <f t="shared" si="18"/>
        <v/>
      </c>
      <c r="S398" s="16" t="str">
        <f t="shared" si="19"/>
        <v/>
      </c>
      <c r="T398" s="16" t="str">
        <f t="shared" si="20"/>
        <v/>
      </c>
    </row>
    <row r="399" spans="2:20" ht="20.25" customHeight="1" x14ac:dyDescent="0.2">
      <c r="B399" s="130">
        <v>381</v>
      </c>
      <c r="C399" s="59"/>
      <c r="D399" s="59"/>
      <c r="E399" s="168"/>
      <c r="F399" s="204"/>
      <c r="G399" s="199" t="str">
        <f>IF(AND(C399&lt;&gt;"",D399&lt;&gt;"",E399&lt;&gt;"",F399&lt;&gt;""),Grunddaten!$G$4,"")</f>
        <v/>
      </c>
      <c r="H399" s="123"/>
      <c r="I399" s="161"/>
      <c r="J399" s="161"/>
      <c r="K399" s="161"/>
      <c r="L399" s="201"/>
      <c r="M399" s="143"/>
      <c r="N399" s="60"/>
      <c r="O399" s="61"/>
      <c r="P399" s="62"/>
      <c r="R399" s="16" t="str">
        <f t="shared" si="18"/>
        <v/>
      </c>
      <c r="S399" s="16" t="str">
        <f t="shared" si="19"/>
        <v/>
      </c>
      <c r="T399" s="16" t="str">
        <f t="shared" si="20"/>
        <v/>
      </c>
    </row>
    <row r="400" spans="2:20" ht="20.25" customHeight="1" x14ac:dyDescent="0.2">
      <c r="B400" s="130">
        <v>382</v>
      </c>
      <c r="C400" s="59"/>
      <c r="D400" s="59"/>
      <c r="E400" s="168"/>
      <c r="F400" s="204"/>
      <c r="G400" s="199" t="str">
        <f>IF(AND(C400&lt;&gt;"",D400&lt;&gt;"",E400&lt;&gt;"",F400&lt;&gt;""),Grunddaten!$G$4,"")</f>
        <v/>
      </c>
      <c r="H400" s="123"/>
      <c r="I400" s="161"/>
      <c r="J400" s="161"/>
      <c r="K400" s="161"/>
      <c r="L400" s="201"/>
      <c r="M400" s="143"/>
      <c r="N400" s="60"/>
      <c r="O400" s="61"/>
      <c r="P400" s="62"/>
      <c r="R400" s="16" t="str">
        <f t="shared" si="18"/>
        <v/>
      </c>
      <c r="S400" s="16" t="str">
        <f t="shared" si="19"/>
        <v/>
      </c>
      <c r="T400" s="16" t="str">
        <f t="shared" si="20"/>
        <v/>
      </c>
    </row>
    <row r="401" spans="2:20" ht="20.25" customHeight="1" x14ac:dyDescent="0.2">
      <c r="B401" s="130">
        <v>383</v>
      </c>
      <c r="C401" s="59"/>
      <c r="D401" s="59"/>
      <c r="E401" s="168"/>
      <c r="F401" s="204"/>
      <c r="G401" s="199" t="str">
        <f>IF(AND(C401&lt;&gt;"",D401&lt;&gt;"",E401&lt;&gt;"",F401&lt;&gt;""),Grunddaten!$G$4,"")</f>
        <v/>
      </c>
      <c r="H401" s="123"/>
      <c r="I401" s="161"/>
      <c r="J401" s="161"/>
      <c r="K401" s="161"/>
      <c r="L401" s="201"/>
      <c r="M401" s="143"/>
      <c r="N401" s="60"/>
      <c r="O401" s="61"/>
      <c r="P401" s="62"/>
      <c r="R401" s="16" t="str">
        <f t="shared" si="18"/>
        <v/>
      </c>
      <c r="S401" s="16" t="str">
        <f t="shared" si="19"/>
        <v/>
      </c>
      <c r="T401" s="16" t="str">
        <f t="shared" si="20"/>
        <v/>
      </c>
    </row>
    <row r="402" spans="2:20" ht="20.25" customHeight="1" x14ac:dyDescent="0.2">
      <c r="B402" s="130">
        <v>384</v>
      </c>
      <c r="C402" s="59"/>
      <c r="D402" s="59"/>
      <c r="E402" s="168"/>
      <c r="F402" s="204"/>
      <c r="G402" s="199" t="str">
        <f>IF(AND(C402&lt;&gt;"",D402&lt;&gt;"",E402&lt;&gt;"",F402&lt;&gt;""),Grunddaten!$G$4,"")</f>
        <v/>
      </c>
      <c r="H402" s="123"/>
      <c r="I402" s="161"/>
      <c r="J402" s="161"/>
      <c r="K402" s="161"/>
      <c r="L402" s="201"/>
      <c r="M402" s="143"/>
      <c r="N402" s="60"/>
      <c r="O402" s="61"/>
      <c r="P402" s="62"/>
      <c r="R402" s="16" t="str">
        <f t="shared" si="18"/>
        <v/>
      </c>
      <c r="S402" s="16" t="str">
        <f t="shared" si="19"/>
        <v/>
      </c>
      <c r="T402" s="16" t="str">
        <f t="shared" si="20"/>
        <v/>
      </c>
    </row>
    <row r="403" spans="2:20" ht="20.25" customHeight="1" x14ac:dyDescent="0.2">
      <c r="B403" s="130">
        <v>385</v>
      </c>
      <c r="C403" s="59"/>
      <c r="D403" s="59"/>
      <c r="E403" s="168"/>
      <c r="F403" s="204"/>
      <c r="G403" s="199" t="str">
        <f>IF(AND(C403&lt;&gt;"",D403&lt;&gt;"",E403&lt;&gt;"",F403&lt;&gt;""),Grunddaten!$G$4,"")</f>
        <v/>
      </c>
      <c r="H403" s="123"/>
      <c r="I403" s="161"/>
      <c r="J403" s="161"/>
      <c r="K403" s="161"/>
      <c r="L403" s="201"/>
      <c r="M403" s="143"/>
      <c r="N403" s="60"/>
      <c r="O403" s="61"/>
      <c r="P403" s="62"/>
      <c r="R403" s="16" t="str">
        <f t="shared" si="18"/>
        <v/>
      </c>
      <c r="S403" s="16" t="str">
        <f t="shared" si="19"/>
        <v/>
      </c>
      <c r="T403" s="16" t="str">
        <f t="shared" si="20"/>
        <v/>
      </c>
    </row>
    <row r="404" spans="2:20" ht="20.25" customHeight="1" x14ac:dyDescent="0.2">
      <c r="B404" s="130">
        <v>386</v>
      </c>
      <c r="C404" s="59"/>
      <c r="D404" s="59"/>
      <c r="E404" s="168"/>
      <c r="F404" s="204"/>
      <c r="G404" s="199" t="str">
        <f>IF(AND(C404&lt;&gt;"",D404&lt;&gt;"",E404&lt;&gt;"",F404&lt;&gt;""),Grunddaten!$G$4,"")</f>
        <v/>
      </c>
      <c r="H404" s="123"/>
      <c r="I404" s="161"/>
      <c r="J404" s="161"/>
      <c r="K404" s="161"/>
      <c r="L404" s="201"/>
      <c r="M404" s="143"/>
      <c r="N404" s="60"/>
      <c r="O404" s="61"/>
      <c r="P404" s="62"/>
      <c r="R404" s="16" t="str">
        <f t="shared" si="18"/>
        <v/>
      </c>
      <c r="S404" s="16" t="str">
        <f t="shared" si="19"/>
        <v/>
      </c>
      <c r="T404" s="16" t="str">
        <f t="shared" si="20"/>
        <v/>
      </c>
    </row>
    <row r="405" spans="2:20" ht="20.25" customHeight="1" x14ac:dyDescent="0.2">
      <c r="B405" s="130">
        <v>387</v>
      </c>
      <c r="C405" s="59"/>
      <c r="D405" s="59"/>
      <c r="E405" s="168"/>
      <c r="F405" s="204"/>
      <c r="G405" s="199" t="str">
        <f>IF(AND(C405&lt;&gt;"",D405&lt;&gt;"",E405&lt;&gt;"",F405&lt;&gt;""),Grunddaten!$G$4,"")</f>
        <v/>
      </c>
      <c r="H405" s="123"/>
      <c r="I405" s="161"/>
      <c r="J405" s="161"/>
      <c r="K405" s="161"/>
      <c r="L405" s="201"/>
      <c r="M405" s="143"/>
      <c r="N405" s="60"/>
      <c r="O405" s="61"/>
      <c r="P405" s="62"/>
      <c r="R405" s="16" t="str">
        <f t="shared" si="18"/>
        <v/>
      </c>
      <c r="S405" s="16" t="str">
        <f t="shared" si="19"/>
        <v/>
      </c>
      <c r="T405" s="16" t="str">
        <f t="shared" si="20"/>
        <v/>
      </c>
    </row>
    <row r="406" spans="2:20" ht="20.25" customHeight="1" x14ac:dyDescent="0.2">
      <c r="B406" s="130">
        <v>388</v>
      </c>
      <c r="C406" s="59"/>
      <c r="D406" s="59"/>
      <c r="E406" s="168"/>
      <c r="F406" s="204"/>
      <c r="G406" s="199" t="str">
        <f>IF(AND(C406&lt;&gt;"",D406&lt;&gt;"",E406&lt;&gt;"",F406&lt;&gt;""),Grunddaten!$G$4,"")</f>
        <v/>
      </c>
      <c r="H406" s="123"/>
      <c r="I406" s="161"/>
      <c r="J406" s="161"/>
      <c r="K406" s="161"/>
      <c r="L406" s="201"/>
      <c r="M406" s="143"/>
      <c r="N406" s="60"/>
      <c r="O406" s="61"/>
      <c r="P406" s="62"/>
      <c r="R406" s="16" t="str">
        <f t="shared" ref="R406:R469" si="21">IF(C406&lt;&gt;"",COUNTIFS($S$19:$S$918,TRIM(C406),$T$19:$T$918,TRIM(D406))&gt;1,"")</f>
        <v/>
      </c>
      <c r="S406" s="16" t="str">
        <f t="shared" si="19"/>
        <v/>
      </c>
      <c r="T406" s="16" t="str">
        <f t="shared" si="20"/>
        <v/>
      </c>
    </row>
    <row r="407" spans="2:20" ht="20.25" customHeight="1" x14ac:dyDescent="0.2">
      <c r="B407" s="130">
        <v>389</v>
      </c>
      <c r="C407" s="59"/>
      <c r="D407" s="59"/>
      <c r="E407" s="168"/>
      <c r="F407" s="204"/>
      <c r="G407" s="199" t="str">
        <f>IF(AND(C407&lt;&gt;"",D407&lt;&gt;"",E407&lt;&gt;"",F407&lt;&gt;""),Grunddaten!$G$4,"")</f>
        <v/>
      </c>
      <c r="H407" s="123"/>
      <c r="I407" s="161"/>
      <c r="J407" s="161"/>
      <c r="K407" s="161"/>
      <c r="L407" s="201"/>
      <c r="M407" s="143"/>
      <c r="N407" s="60"/>
      <c r="O407" s="61"/>
      <c r="P407" s="62"/>
      <c r="R407" s="16" t="str">
        <f t="shared" si="21"/>
        <v/>
      </c>
      <c r="S407" s="16" t="str">
        <f t="shared" si="19"/>
        <v/>
      </c>
      <c r="T407" s="16" t="str">
        <f t="shared" si="20"/>
        <v/>
      </c>
    </row>
    <row r="408" spans="2:20" ht="20.25" customHeight="1" x14ac:dyDescent="0.2">
      <c r="B408" s="130">
        <v>390</v>
      </c>
      <c r="C408" s="59"/>
      <c r="D408" s="59"/>
      <c r="E408" s="168"/>
      <c r="F408" s="204"/>
      <c r="G408" s="199" t="str">
        <f>IF(AND(C408&lt;&gt;"",D408&lt;&gt;"",E408&lt;&gt;"",F408&lt;&gt;""),Grunddaten!$G$4,"")</f>
        <v/>
      </c>
      <c r="H408" s="123"/>
      <c r="I408" s="161"/>
      <c r="J408" s="161"/>
      <c r="K408" s="161"/>
      <c r="L408" s="201"/>
      <c r="M408" s="143"/>
      <c r="N408" s="60"/>
      <c r="O408" s="61"/>
      <c r="P408" s="62"/>
      <c r="R408" s="16" t="str">
        <f t="shared" si="21"/>
        <v/>
      </c>
      <c r="S408" s="16" t="str">
        <f t="shared" si="19"/>
        <v/>
      </c>
      <c r="T408" s="16" t="str">
        <f t="shared" si="20"/>
        <v/>
      </c>
    </row>
    <row r="409" spans="2:20" ht="20.25" customHeight="1" x14ac:dyDescent="0.2">
      <c r="B409" s="130">
        <v>391</v>
      </c>
      <c r="C409" s="59"/>
      <c r="D409" s="59"/>
      <c r="E409" s="168"/>
      <c r="F409" s="204"/>
      <c r="G409" s="199" t="str">
        <f>IF(AND(C409&lt;&gt;"",D409&lt;&gt;"",E409&lt;&gt;"",F409&lt;&gt;""),Grunddaten!$G$4,"")</f>
        <v/>
      </c>
      <c r="H409" s="123"/>
      <c r="I409" s="161"/>
      <c r="J409" s="161"/>
      <c r="K409" s="161"/>
      <c r="L409" s="201"/>
      <c r="M409" s="143"/>
      <c r="N409" s="60"/>
      <c r="O409" s="61"/>
      <c r="P409" s="62"/>
      <c r="R409" s="16" t="str">
        <f t="shared" si="21"/>
        <v/>
      </c>
      <c r="S409" s="16" t="str">
        <f t="shared" si="19"/>
        <v/>
      </c>
      <c r="T409" s="16" t="str">
        <f t="shared" si="20"/>
        <v/>
      </c>
    </row>
    <row r="410" spans="2:20" ht="20.25" customHeight="1" x14ac:dyDescent="0.2">
      <c r="B410" s="130">
        <v>392</v>
      </c>
      <c r="C410" s="59"/>
      <c r="D410" s="59"/>
      <c r="E410" s="168"/>
      <c r="F410" s="204"/>
      <c r="G410" s="199" t="str">
        <f>IF(AND(C410&lt;&gt;"",D410&lt;&gt;"",E410&lt;&gt;"",F410&lt;&gt;""),Grunddaten!$G$4,"")</f>
        <v/>
      </c>
      <c r="H410" s="123"/>
      <c r="I410" s="161"/>
      <c r="J410" s="161"/>
      <c r="K410" s="161"/>
      <c r="L410" s="201"/>
      <c r="M410" s="143"/>
      <c r="N410" s="60"/>
      <c r="O410" s="61"/>
      <c r="P410" s="62"/>
      <c r="R410" s="16" t="str">
        <f t="shared" si="21"/>
        <v/>
      </c>
      <c r="S410" s="16" t="str">
        <f t="shared" si="19"/>
        <v/>
      </c>
      <c r="T410" s="16" t="str">
        <f t="shared" si="20"/>
        <v/>
      </c>
    </row>
    <row r="411" spans="2:20" ht="20.25" customHeight="1" x14ac:dyDescent="0.2">
      <c r="B411" s="130">
        <v>393</v>
      </c>
      <c r="C411" s="59"/>
      <c r="D411" s="59"/>
      <c r="E411" s="168"/>
      <c r="F411" s="204"/>
      <c r="G411" s="199" t="str">
        <f>IF(AND(C411&lt;&gt;"",D411&lt;&gt;"",E411&lt;&gt;"",F411&lt;&gt;""),Grunddaten!$G$4,"")</f>
        <v/>
      </c>
      <c r="H411" s="123"/>
      <c r="I411" s="161"/>
      <c r="J411" s="161"/>
      <c r="K411" s="161"/>
      <c r="L411" s="201"/>
      <c r="M411" s="143"/>
      <c r="N411" s="60"/>
      <c r="O411" s="61"/>
      <c r="P411" s="62"/>
      <c r="R411" s="16" t="str">
        <f t="shared" si="21"/>
        <v/>
      </c>
      <c r="S411" s="16" t="str">
        <f t="shared" si="19"/>
        <v/>
      </c>
      <c r="T411" s="16" t="str">
        <f t="shared" si="20"/>
        <v/>
      </c>
    </row>
    <row r="412" spans="2:20" ht="20.25" customHeight="1" x14ac:dyDescent="0.2">
      <c r="B412" s="130">
        <v>394</v>
      </c>
      <c r="C412" s="59"/>
      <c r="D412" s="59"/>
      <c r="E412" s="168"/>
      <c r="F412" s="204"/>
      <c r="G412" s="199" t="str">
        <f>IF(AND(C412&lt;&gt;"",D412&lt;&gt;"",E412&lt;&gt;"",F412&lt;&gt;""),Grunddaten!$G$4,"")</f>
        <v/>
      </c>
      <c r="H412" s="123"/>
      <c r="I412" s="161"/>
      <c r="J412" s="161"/>
      <c r="K412" s="161"/>
      <c r="L412" s="201"/>
      <c r="M412" s="143"/>
      <c r="N412" s="60"/>
      <c r="O412" s="61"/>
      <c r="P412" s="62"/>
      <c r="R412" s="16" t="str">
        <f t="shared" si="21"/>
        <v/>
      </c>
      <c r="S412" s="16" t="str">
        <f t="shared" ref="S412:S475" si="22">TRIM(C412)</f>
        <v/>
      </c>
      <c r="T412" s="16" t="str">
        <f t="shared" ref="T412:T475" si="23">TRIM(D412)</f>
        <v/>
      </c>
    </row>
    <row r="413" spans="2:20" ht="20.25" customHeight="1" x14ac:dyDescent="0.2">
      <c r="B413" s="130">
        <v>395</v>
      </c>
      <c r="C413" s="59"/>
      <c r="D413" s="59"/>
      <c r="E413" s="168"/>
      <c r="F413" s="204"/>
      <c r="G413" s="199" t="str">
        <f>IF(AND(C413&lt;&gt;"",D413&lt;&gt;"",E413&lt;&gt;"",F413&lt;&gt;""),Grunddaten!$G$4,"")</f>
        <v/>
      </c>
      <c r="H413" s="123"/>
      <c r="I413" s="161"/>
      <c r="J413" s="161"/>
      <c r="K413" s="161"/>
      <c r="L413" s="201"/>
      <c r="M413" s="143"/>
      <c r="N413" s="60"/>
      <c r="O413" s="61"/>
      <c r="P413" s="62"/>
      <c r="R413" s="16" t="str">
        <f t="shared" si="21"/>
        <v/>
      </c>
      <c r="S413" s="16" t="str">
        <f t="shared" si="22"/>
        <v/>
      </c>
      <c r="T413" s="16" t="str">
        <f t="shared" si="23"/>
        <v/>
      </c>
    </row>
    <row r="414" spans="2:20" ht="20.25" customHeight="1" x14ac:dyDescent="0.2">
      <c r="B414" s="130">
        <v>396</v>
      </c>
      <c r="C414" s="59"/>
      <c r="D414" s="59"/>
      <c r="E414" s="168"/>
      <c r="F414" s="204"/>
      <c r="G414" s="199" t="str">
        <f>IF(AND(C414&lt;&gt;"",D414&lt;&gt;"",E414&lt;&gt;"",F414&lt;&gt;""),Grunddaten!$G$4,"")</f>
        <v/>
      </c>
      <c r="H414" s="123"/>
      <c r="I414" s="161"/>
      <c r="J414" s="161"/>
      <c r="K414" s="161"/>
      <c r="L414" s="201"/>
      <c r="M414" s="143"/>
      <c r="N414" s="60"/>
      <c r="O414" s="61"/>
      <c r="P414" s="62"/>
      <c r="R414" s="16" t="str">
        <f t="shared" si="21"/>
        <v/>
      </c>
      <c r="S414" s="16" t="str">
        <f t="shared" si="22"/>
        <v/>
      </c>
      <c r="T414" s="16" t="str">
        <f t="shared" si="23"/>
        <v/>
      </c>
    </row>
    <row r="415" spans="2:20" ht="20.25" customHeight="1" x14ac:dyDescent="0.2">
      <c r="B415" s="130">
        <v>397</v>
      </c>
      <c r="C415" s="59"/>
      <c r="D415" s="59"/>
      <c r="E415" s="168"/>
      <c r="F415" s="204"/>
      <c r="G415" s="199" t="str">
        <f>IF(AND(C415&lt;&gt;"",D415&lt;&gt;"",E415&lt;&gt;"",F415&lt;&gt;""),Grunddaten!$G$4,"")</f>
        <v/>
      </c>
      <c r="H415" s="123"/>
      <c r="I415" s="161"/>
      <c r="J415" s="161"/>
      <c r="K415" s="161"/>
      <c r="L415" s="201"/>
      <c r="M415" s="143"/>
      <c r="N415" s="60"/>
      <c r="O415" s="61"/>
      <c r="P415" s="62"/>
      <c r="R415" s="16" t="str">
        <f t="shared" si="21"/>
        <v/>
      </c>
      <c r="S415" s="16" t="str">
        <f t="shared" si="22"/>
        <v/>
      </c>
      <c r="T415" s="16" t="str">
        <f t="shared" si="23"/>
        <v/>
      </c>
    </row>
    <row r="416" spans="2:20" ht="20.25" customHeight="1" x14ac:dyDescent="0.2">
      <c r="B416" s="130">
        <v>398</v>
      </c>
      <c r="C416" s="59"/>
      <c r="D416" s="59"/>
      <c r="E416" s="168"/>
      <c r="F416" s="204"/>
      <c r="G416" s="199" t="str">
        <f>IF(AND(C416&lt;&gt;"",D416&lt;&gt;"",E416&lt;&gt;"",F416&lt;&gt;""),Grunddaten!$G$4,"")</f>
        <v/>
      </c>
      <c r="H416" s="123"/>
      <c r="I416" s="161"/>
      <c r="J416" s="161"/>
      <c r="K416" s="161"/>
      <c r="L416" s="201"/>
      <c r="M416" s="143"/>
      <c r="N416" s="60"/>
      <c r="O416" s="61"/>
      <c r="P416" s="62"/>
      <c r="R416" s="16" t="str">
        <f t="shared" si="21"/>
        <v/>
      </c>
      <c r="S416" s="16" t="str">
        <f t="shared" si="22"/>
        <v/>
      </c>
      <c r="T416" s="16" t="str">
        <f t="shared" si="23"/>
        <v/>
      </c>
    </row>
    <row r="417" spans="2:20" ht="20.25" customHeight="1" x14ac:dyDescent="0.2">
      <c r="B417" s="130">
        <v>399</v>
      </c>
      <c r="C417" s="59"/>
      <c r="D417" s="59"/>
      <c r="E417" s="168"/>
      <c r="F417" s="204"/>
      <c r="G417" s="199" t="str">
        <f>IF(AND(C417&lt;&gt;"",D417&lt;&gt;"",E417&lt;&gt;"",F417&lt;&gt;""),Grunddaten!$G$4,"")</f>
        <v/>
      </c>
      <c r="H417" s="123"/>
      <c r="I417" s="161"/>
      <c r="J417" s="161"/>
      <c r="K417" s="161"/>
      <c r="L417" s="201"/>
      <c r="M417" s="143"/>
      <c r="N417" s="60"/>
      <c r="O417" s="61"/>
      <c r="P417" s="62"/>
      <c r="R417" s="16" t="str">
        <f t="shared" si="21"/>
        <v/>
      </c>
      <c r="S417" s="16" t="str">
        <f t="shared" si="22"/>
        <v/>
      </c>
      <c r="T417" s="16" t="str">
        <f t="shared" si="23"/>
        <v/>
      </c>
    </row>
    <row r="418" spans="2:20" ht="20.25" customHeight="1" x14ac:dyDescent="0.2">
      <c r="B418" s="130">
        <v>400</v>
      </c>
      <c r="C418" s="59"/>
      <c r="D418" s="59"/>
      <c r="E418" s="168"/>
      <c r="F418" s="204"/>
      <c r="G418" s="199" t="str">
        <f>IF(AND(C418&lt;&gt;"",D418&lt;&gt;"",E418&lt;&gt;"",F418&lt;&gt;""),Grunddaten!$G$4,"")</f>
        <v/>
      </c>
      <c r="H418" s="123"/>
      <c r="I418" s="161"/>
      <c r="J418" s="161"/>
      <c r="K418" s="161"/>
      <c r="L418" s="201"/>
      <c r="M418" s="143"/>
      <c r="N418" s="60"/>
      <c r="O418" s="61"/>
      <c r="P418" s="62"/>
      <c r="R418" s="16" t="str">
        <f t="shared" si="21"/>
        <v/>
      </c>
      <c r="S418" s="16" t="str">
        <f t="shared" si="22"/>
        <v/>
      </c>
      <c r="T418" s="16" t="str">
        <f t="shared" si="23"/>
        <v/>
      </c>
    </row>
    <row r="419" spans="2:20" ht="20.25" customHeight="1" x14ac:dyDescent="0.2">
      <c r="B419" s="130">
        <v>401</v>
      </c>
      <c r="C419" s="59"/>
      <c r="D419" s="59"/>
      <c r="E419" s="168"/>
      <c r="F419" s="204"/>
      <c r="G419" s="199" t="str">
        <f>IF(AND(C419&lt;&gt;"",D419&lt;&gt;"",E419&lt;&gt;"",F419&lt;&gt;""),Grunddaten!$G$4,"")</f>
        <v/>
      </c>
      <c r="H419" s="123"/>
      <c r="I419" s="161"/>
      <c r="J419" s="161"/>
      <c r="K419" s="161"/>
      <c r="L419" s="201"/>
      <c r="M419" s="143"/>
      <c r="N419" s="60"/>
      <c r="O419" s="61"/>
      <c r="P419" s="62"/>
      <c r="R419" s="16" t="str">
        <f t="shared" si="21"/>
        <v/>
      </c>
      <c r="S419" s="16" t="str">
        <f t="shared" si="22"/>
        <v/>
      </c>
      <c r="T419" s="16" t="str">
        <f t="shared" si="23"/>
        <v/>
      </c>
    </row>
    <row r="420" spans="2:20" ht="20.25" customHeight="1" x14ac:dyDescent="0.2">
      <c r="B420" s="130">
        <v>402</v>
      </c>
      <c r="C420" s="59"/>
      <c r="D420" s="59"/>
      <c r="E420" s="168"/>
      <c r="F420" s="204"/>
      <c r="G420" s="199" t="str">
        <f>IF(AND(C420&lt;&gt;"",D420&lt;&gt;"",E420&lt;&gt;"",F420&lt;&gt;""),Grunddaten!$G$4,"")</f>
        <v/>
      </c>
      <c r="H420" s="123"/>
      <c r="I420" s="161"/>
      <c r="J420" s="161"/>
      <c r="K420" s="161"/>
      <c r="L420" s="201"/>
      <c r="M420" s="143"/>
      <c r="N420" s="60"/>
      <c r="O420" s="61"/>
      <c r="P420" s="62"/>
      <c r="R420" s="16" t="str">
        <f t="shared" si="21"/>
        <v/>
      </c>
      <c r="S420" s="16" t="str">
        <f t="shared" si="22"/>
        <v/>
      </c>
      <c r="T420" s="16" t="str">
        <f t="shared" si="23"/>
        <v/>
      </c>
    </row>
    <row r="421" spans="2:20" ht="20.25" customHeight="1" x14ac:dyDescent="0.2">
      <c r="B421" s="130">
        <v>403</v>
      </c>
      <c r="C421" s="59"/>
      <c r="D421" s="59"/>
      <c r="E421" s="168"/>
      <c r="F421" s="204"/>
      <c r="G421" s="199" t="str">
        <f>IF(AND(C421&lt;&gt;"",D421&lt;&gt;"",E421&lt;&gt;"",F421&lt;&gt;""),Grunddaten!$G$4,"")</f>
        <v/>
      </c>
      <c r="H421" s="123"/>
      <c r="I421" s="161"/>
      <c r="J421" s="161"/>
      <c r="K421" s="161"/>
      <c r="L421" s="201"/>
      <c r="M421" s="143"/>
      <c r="N421" s="60"/>
      <c r="O421" s="61"/>
      <c r="P421" s="62"/>
      <c r="R421" s="16" t="str">
        <f t="shared" si="21"/>
        <v/>
      </c>
      <c r="S421" s="16" t="str">
        <f t="shared" si="22"/>
        <v/>
      </c>
      <c r="T421" s="16" t="str">
        <f t="shared" si="23"/>
        <v/>
      </c>
    </row>
    <row r="422" spans="2:20" ht="20.25" customHeight="1" x14ac:dyDescent="0.2">
      <c r="B422" s="130">
        <v>404</v>
      </c>
      <c r="C422" s="59"/>
      <c r="D422" s="59"/>
      <c r="E422" s="168"/>
      <c r="F422" s="204"/>
      <c r="G422" s="199" t="str">
        <f>IF(AND(C422&lt;&gt;"",D422&lt;&gt;"",E422&lt;&gt;"",F422&lt;&gt;""),Grunddaten!$G$4,"")</f>
        <v/>
      </c>
      <c r="H422" s="123"/>
      <c r="I422" s="161"/>
      <c r="J422" s="161"/>
      <c r="K422" s="161"/>
      <c r="L422" s="201"/>
      <c r="M422" s="143"/>
      <c r="N422" s="60"/>
      <c r="O422" s="61"/>
      <c r="P422" s="62"/>
      <c r="R422" s="16" t="str">
        <f t="shared" si="21"/>
        <v/>
      </c>
      <c r="S422" s="16" t="str">
        <f t="shared" si="22"/>
        <v/>
      </c>
      <c r="T422" s="16" t="str">
        <f t="shared" si="23"/>
        <v/>
      </c>
    </row>
    <row r="423" spans="2:20" ht="20.25" customHeight="1" x14ac:dyDescent="0.2">
      <c r="B423" s="130">
        <v>405</v>
      </c>
      <c r="C423" s="59"/>
      <c r="D423" s="59"/>
      <c r="E423" s="168"/>
      <c r="F423" s="204"/>
      <c r="G423" s="199" t="str">
        <f>IF(AND(C423&lt;&gt;"",D423&lt;&gt;"",E423&lt;&gt;"",F423&lt;&gt;""),Grunddaten!$G$4,"")</f>
        <v/>
      </c>
      <c r="H423" s="123"/>
      <c r="I423" s="161"/>
      <c r="J423" s="161"/>
      <c r="K423" s="161"/>
      <c r="L423" s="201"/>
      <c r="M423" s="143"/>
      <c r="N423" s="60"/>
      <c r="O423" s="61"/>
      <c r="P423" s="62"/>
      <c r="R423" s="16" t="str">
        <f t="shared" si="21"/>
        <v/>
      </c>
      <c r="S423" s="16" t="str">
        <f t="shared" si="22"/>
        <v/>
      </c>
      <c r="T423" s="16" t="str">
        <f t="shared" si="23"/>
        <v/>
      </c>
    </row>
    <row r="424" spans="2:20" ht="20.25" customHeight="1" x14ac:dyDescent="0.2">
      <c r="B424" s="130">
        <v>406</v>
      </c>
      <c r="C424" s="59"/>
      <c r="D424" s="59"/>
      <c r="E424" s="168"/>
      <c r="F424" s="204"/>
      <c r="G424" s="199" t="str">
        <f>IF(AND(C424&lt;&gt;"",D424&lt;&gt;"",E424&lt;&gt;"",F424&lt;&gt;""),Grunddaten!$G$4,"")</f>
        <v/>
      </c>
      <c r="H424" s="123"/>
      <c r="I424" s="161"/>
      <c r="J424" s="161"/>
      <c r="K424" s="161"/>
      <c r="L424" s="201"/>
      <c r="M424" s="143"/>
      <c r="N424" s="60"/>
      <c r="O424" s="61"/>
      <c r="P424" s="62"/>
      <c r="R424" s="16" t="str">
        <f t="shared" si="21"/>
        <v/>
      </c>
      <c r="S424" s="16" t="str">
        <f t="shared" si="22"/>
        <v/>
      </c>
      <c r="T424" s="16" t="str">
        <f t="shared" si="23"/>
        <v/>
      </c>
    </row>
    <row r="425" spans="2:20" ht="20.25" customHeight="1" x14ac:dyDescent="0.2">
      <c r="B425" s="130">
        <v>407</v>
      </c>
      <c r="C425" s="59"/>
      <c r="D425" s="59"/>
      <c r="E425" s="168"/>
      <c r="F425" s="204"/>
      <c r="G425" s="199" t="str">
        <f>IF(AND(C425&lt;&gt;"",D425&lt;&gt;"",E425&lt;&gt;"",F425&lt;&gt;""),Grunddaten!$G$4,"")</f>
        <v/>
      </c>
      <c r="H425" s="123"/>
      <c r="I425" s="161"/>
      <c r="J425" s="161"/>
      <c r="K425" s="161"/>
      <c r="L425" s="201"/>
      <c r="M425" s="143"/>
      <c r="N425" s="60"/>
      <c r="O425" s="61"/>
      <c r="P425" s="62"/>
      <c r="R425" s="16" t="str">
        <f t="shared" si="21"/>
        <v/>
      </c>
      <c r="S425" s="16" t="str">
        <f t="shared" si="22"/>
        <v/>
      </c>
      <c r="T425" s="16" t="str">
        <f t="shared" si="23"/>
        <v/>
      </c>
    </row>
    <row r="426" spans="2:20" ht="20.25" customHeight="1" x14ac:dyDescent="0.2">
      <c r="B426" s="130">
        <v>408</v>
      </c>
      <c r="C426" s="59"/>
      <c r="D426" s="59"/>
      <c r="E426" s="168"/>
      <c r="F426" s="204"/>
      <c r="G426" s="199" t="str">
        <f>IF(AND(C426&lt;&gt;"",D426&lt;&gt;"",E426&lt;&gt;"",F426&lt;&gt;""),Grunddaten!$G$4,"")</f>
        <v/>
      </c>
      <c r="H426" s="123"/>
      <c r="I426" s="161"/>
      <c r="J426" s="161"/>
      <c r="K426" s="161"/>
      <c r="L426" s="201"/>
      <c r="M426" s="143"/>
      <c r="N426" s="60"/>
      <c r="O426" s="61"/>
      <c r="P426" s="62"/>
      <c r="R426" s="16" t="str">
        <f t="shared" si="21"/>
        <v/>
      </c>
      <c r="S426" s="16" t="str">
        <f t="shared" si="22"/>
        <v/>
      </c>
      <c r="T426" s="16" t="str">
        <f t="shared" si="23"/>
        <v/>
      </c>
    </row>
    <row r="427" spans="2:20" ht="20.25" customHeight="1" x14ac:dyDescent="0.2">
      <c r="B427" s="130">
        <v>409</v>
      </c>
      <c r="C427" s="59"/>
      <c r="D427" s="59"/>
      <c r="E427" s="168"/>
      <c r="F427" s="204"/>
      <c r="G427" s="199" t="str">
        <f>IF(AND(C427&lt;&gt;"",D427&lt;&gt;"",E427&lt;&gt;"",F427&lt;&gt;""),Grunddaten!$G$4,"")</f>
        <v/>
      </c>
      <c r="H427" s="123"/>
      <c r="I427" s="161"/>
      <c r="J427" s="161"/>
      <c r="K427" s="161"/>
      <c r="L427" s="201"/>
      <c r="M427" s="143"/>
      <c r="N427" s="60"/>
      <c r="O427" s="61"/>
      <c r="P427" s="62"/>
      <c r="R427" s="16" t="str">
        <f t="shared" si="21"/>
        <v/>
      </c>
      <c r="S427" s="16" t="str">
        <f t="shared" si="22"/>
        <v/>
      </c>
      <c r="T427" s="16" t="str">
        <f t="shared" si="23"/>
        <v/>
      </c>
    </row>
    <row r="428" spans="2:20" ht="20.25" customHeight="1" x14ac:dyDescent="0.2">
      <c r="B428" s="130">
        <v>410</v>
      </c>
      <c r="C428" s="59"/>
      <c r="D428" s="59"/>
      <c r="E428" s="168"/>
      <c r="F428" s="204"/>
      <c r="G428" s="199" t="str">
        <f>IF(AND(C428&lt;&gt;"",D428&lt;&gt;"",E428&lt;&gt;"",F428&lt;&gt;""),Grunddaten!$G$4,"")</f>
        <v/>
      </c>
      <c r="H428" s="123"/>
      <c r="I428" s="161"/>
      <c r="J428" s="161"/>
      <c r="K428" s="161"/>
      <c r="L428" s="201"/>
      <c r="M428" s="143"/>
      <c r="N428" s="60"/>
      <c r="O428" s="61"/>
      <c r="P428" s="62"/>
      <c r="R428" s="16" t="str">
        <f t="shared" si="21"/>
        <v/>
      </c>
      <c r="S428" s="16" t="str">
        <f t="shared" si="22"/>
        <v/>
      </c>
      <c r="T428" s="16" t="str">
        <f t="shared" si="23"/>
        <v/>
      </c>
    </row>
    <row r="429" spans="2:20" ht="20.25" customHeight="1" x14ac:dyDescent="0.2">
      <c r="B429" s="130">
        <v>411</v>
      </c>
      <c r="C429" s="59"/>
      <c r="D429" s="59"/>
      <c r="E429" s="168"/>
      <c r="F429" s="204"/>
      <c r="G429" s="199" t="str">
        <f>IF(AND(C429&lt;&gt;"",D429&lt;&gt;"",E429&lt;&gt;"",F429&lt;&gt;""),Grunddaten!$G$4,"")</f>
        <v/>
      </c>
      <c r="H429" s="123"/>
      <c r="I429" s="161"/>
      <c r="J429" s="161"/>
      <c r="K429" s="161"/>
      <c r="L429" s="201"/>
      <c r="M429" s="143"/>
      <c r="N429" s="60"/>
      <c r="O429" s="61"/>
      <c r="P429" s="62"/>
      <c r="R429" s="16" t="str">
        <f t="shared" si="21"/>
        <v/>
      </c>
      <c r="S429" s="16" t="str">
        <f t="shared" si="22"/>
        <v/>
      </c>
      <c r="T429" s="16" t="str">
        <f t="shared" si="23"/>
        <v/>
      </c>
    </row>
    <row r="430" spans="2:20" ht="20.25" customHeight="1" x14ac:dyDescent="0.2">
      <c r="B430" s="130">
        <v>412</v>
      </c>
      <c r="C430" s="59"/>
      <c r="D430" s="59"/>
      <c r="E430" s="168"/>
      <c r="F430" s="204"/>
      <c r="G430" s="199" t="str">
        <f>IF(AND(C430&lt;&gt;"",D430&lt;&gt;"",E430&lt;&gt;"",F430&lt;&gt;""),Grunddaten!$G$4,"")</f>
        <v/>
      </c>
      <c r="H430" s="123"/>
      <c r="I430" s="161"/>
      <c r="J430" s="161"/>
      <c r="K430" s="161"/>
      <c r="L430" s="201"/>
      <c r="M430" s="143"/>
      <c r="N430" s="60"/>
      <c r="O430" s="61"/>
      <c r="P430" s="62"/>
      <c r="R430" s="16" t="str">
        <f t="shared" si="21"/>
        <v/>
      </c>
      <c r="S430" s="16" t="str">
        <f t="shared" si="22"/>
        <v/>
      </c>
      <c r="T430" s="16" t="str">
        <f t="shared" si="23"/>
        <v/>
      </c>
    </row>
    <row r="431" spans="2:20" ht="20.25" customHeight="1" x14ac:dyDescent="0.2">
      <c r="B431" s="130">
        <v>413</v>
      </c>
      <c r="C431" s="59"/>
      <c r="D431" s="59"/>
      <c r="E431" s="168"/>
      <c r="F431" s="204"/>
      <c r="G431" s="199" t="str">
        <f>IF(AND(C431&lt;&gt;"",D431&lt;&gt;"",E431&lt;&gt;"",F431&lt;&gt;""),Grunddaten!$G$4,"")</f>
        <v/>
      </c>
      <c r="H431" s="123"/>
      <c r="I431" s="161"/>
      <c r="J431" s="161"/>
      <c r="K431" s="161"/>
      <c r="L431" s="201"/>
      <c r="M431" s="143"/>
      <c r="N431" s="60"/>
      <c r="O431" s="61"/>
      <c r="P431" s="62"/>
      <c r="R431" s="16" t="str">
        <f t="shared" si="21"/>
        <v/>
      </c>
      <c r="S431" s="16" t="str">
        <f t="shared" si="22"/>
        <v/>
      </c>
      <c r="T431" s="16" t="str">
        <f t="shared" si="23"/>
        <v/>
      </c>
    </row>
    <row r="432" spans="2:20" ht="20.25" customHeight="1" x14ac:dyDescent="0.2">
      <c r="B432" s="130">
        <v>414</v>
      </c>
      <c r="C432" s="59"/>
      <c r="D432" s="59"/>
      <c r="E432" s="168"/>
      <c r="F432" s="204"/>
      <c r="G432" s="199" t="str">
        <f>IF(AND(C432&lt;&gt;"",D432&lt;&gt;"",E432&lt;&gt;"",F432&lt;&gt;""),Grunddaten!$G$4,"")</f>
        <v/>
      </c>
      <c r="H432" s="123"/>
      <c r="I432" s="161"/>
      <c r="J432" s="161"/>
      <c r="K432" s="161"/>
      <c r="L432" s="201"/>
      <c r="M432" s="143"/>
      <c r="N432" s="60"/>
      <c r="O432" s="61"/>
      <c r="P432" s="62"/>
      <c r="R432" s="16" t="str">
        <f t="shared" si="21"/>
        <v/>
      </c>
      <c r="S432" s="16" t="str">
        <f t="shared" si="22"/>
        <v/>
      </c>
      <c r="T432" s="16" t="str">
        <f t="shared" si="23"/>
        <v/>
      </c>
    </row>
    <row r="433" spans="2:20" ht="20.25" customHeight="1" x14ac:dyDescent="0.2">
      <c r="B433" s="130">
        <v>415</v>
      </c>
      <c r="C433" s="59"/>
      <c r="D433" s="59"/>
      <c r="E433" s="168"/>
      <c r="F433" s="204"/>
      <c r="G433" s="199" t="str">
        <f>IF(AND(C433&lt;&gt;"",D433&lt;&gt;"",E433&lt;&gt;"",F433&lt;&gt;""),Grunddaten!$G$4,"")</f>
        <v/>
      </c>
      <c r="H433" s="123"/>
      <c r="I433" s="161"/>
      <c r="J433" s="161"/>
      <c r="K433" s="161"/>
      <c r="L433" s="201"/>
      <c r="M433" s="143"/>
      <c r="N433" s="60"/>
      <c r="O433" s="61"/>
      <c r="P433" s="62"/>
      <c r="R433" s="16" t="str">
        <f t="shared" si="21"/>
        <v/>
      </c>
      <c r="S433" s="16" t="str">
        <f t="shared" si="22"/>
        <v/>
      </c>
      <c r="T433" s="16" t="str">
        <f t="shared" si="23"/>
        <v/>
      </c>
    </row>
    <row r="434" spans="2:20" ht="20.25" customHeight="1" x14ac:dyDescent="0.2">
      <c r="B434" s="130">
        <v>416</v>
      </c>
      <c r="C434" s="59"/>
      <c r="D434" s="59"/>
      <c r="E434" s="168"/>
      <c r="F434" s="204"/>
      <c r="G434" s="199" t="str">
        <f>IF(AND(C434&lt;&gt;"",D434&lt;&gt;"",E434&lt;&gt;"",F434&lt;&gt;""),Grunddaten!$G$4,"")</f>
        <v/>
      </c>
      <c r="H434" s="123"/>
      <c r="I434" s="161"/>
      <c r="J434" s="161"/>
      <c r="K434" s="161"/>
      <c r="L434" s="201"/>
      <c r="M434" s="143"/>
      <c r="N434" s="60"/>
      <c r="O434" s="61"/>
      <c r="P434" s="62"/>
      <c r="R434" s="16" t="str">
        <f t="shared" si="21"/>
        <v/>
      </c>
      <c r="S434" s="16" t="str">
        <f t="shared" si="22"/>
        <v/>
      </c>
      <c r="T434" s="16" t="str">
        <f t="shared" si="23"/>
        <v/>
      </c>
    </row>
    <row r="435" spans="2:20" ht="20.25" customHeight="1" x14ac:dyDescent="0.2">
      <c r="B435" s="130">
        <v>417</v>
      </c>
      <c r="C435" s="59"/>
      <c r="D435" s="59"/>
      <c r="E435" s="168"/>
      <c r="F435" s="204"/>
      <c r="G435" s="199" t="str">
        <f>IF(AND(C435&lt;&gt;"",D435&lt;&gt;"",E435&lt;&gt;"",F435&lt;&gt;""),Grunddaten!$G$4,"")</f>
        <v/>
      </c>
      <c r="H435" s="123"/>
      <c r="I435" s="161"/>
      <c r="J435" s="161"/>
      <c r="K435" s="161"/>
      <c r="L435" s="201"/>
      <c r="M435" s="143"/>
      <c r="N435" s="60"/>
      <c r="O435" s="61"/>
      <c r="P435" s="62"/>
      <c r="R435" s="16" t="str">
        <f t="shared" si="21"/>
        <v/>
      </c>
      <c r="S435" s="16" t="str">
        <f t="shared" si="22"/>
        <v/>
      </c>
      <c r="T435" s="16" t="str">
        <f t="shared" si="23"/>
        <v/>
      </c>
    </row>
    <row r="436" spans="2:20" ht="20.25" customHeight="1" x14ac:dyDescent="0.2">
      <c r="B436" s="130">
        <v>418</v>
      </c>
      <c r="C436" s="59"/>
      <c r="D436" s="59"/>
      <c r="E436" s="168"/>
      <c r="F436" s="204"/>
      <c r="G436" s="199" t="str">
        <f>IF(AND(C436&lt;&gt;"",D436&lt;&gt;"",E436&lt;&gt;"",F436&lt;&gt;""),Grunddaten!$G$4,"")</f>
        <v/>
      </c>
      <c r="H436" s="123"/>
      <c r="I436" s="161"/>
      <c r="J436" s="161"/>
      <c r="K436" s="161"/>
      <c r="L436" s="201"/>
      <c r="M436" s="143"/>
      <c r="N436" s="60"/>
      <c r="O436" s="61"/>
      <c r="P436" s="62"/>
      <c r="R436" s="16" t="str">
        <f t="shared" si="21"/>
        <v/>
      </c>
      <c r="S436" s="16" t="str">
        <f t="shared" si="22"/>
        <v/>
      </c>
      <c r="T436" s="16" t="str">
        <f t="shared" si="23"/>
        <v/>
      </c>
    </row>
    <row r="437" spans="2:20" ht="20.25" customHeight="1" x14ac:dyDescent="0.2">
      <c r="B437" s="130">
        <v>419</v>
      </c>
      <c r="C437" s="59"/>
      <c r="D437" s="59"/>
      <c r="E437" s="168"/>
      <c r="F437" s="204"/>
      <c r="G437" s="199" t="str">
        <f>IF(AND(C437&lt;&gt;"",D437&lt;&gt;"",E437&lt;&gt;"",F437&lt;&gt;""),Grunddaten!$G$4,"")</f>
        <v/>
      </c>
      <c r="H437" s="123"/>
      <c r="I437" s="161"/>
      <c r="J437" s="161"/>
      <c r="K437" s="161"/>
      <c r="L437" s="201"/>
      <c r="M437" s="143"/>
      <c r="N437" s="60"/>
      <c r="O437" s="61"/>
      <c r="P437" s="62"/>
      <c r="R437" s="16" t="str">
        <f t="shared" si="21"/>
        <v/>
      </c>
      <c r="S437" s="16" t="str">
        <f t="shared" si="22"/>
        <v/>
      </c>
      <c r="T437" s="16" t="str">
        <f t="shared" si="23"/>
        <v/>
      </c>
    </row>
    <row r="438" spans="2:20" ht="20.25" customHeight="1" x14ac:dyDescent="0.2">
      <c r="B438" s="130">
        <v>420</v>
      </c>
      <c r="C438" s="59"/>
      <c r="D438" s="59"/>
      <c r="E438" s="168"/>
      <c r="F438" s="204"/>
      <c r="G438" s="199" t="str">
        <f>IF(AND(C438&lt;&gt;"",D438&lt;&gt;"",E438&lt;&gt;"",F438&lt;&gt;""),Grunddaten!$G$4,"")</f>
        <v/>
      </c>
      <c r="H438" s="123"/>
      <c r="I438" s="161"/>
      <c r="J438" s="161"/>
      <c r="K438" s="161"/>
      <c r="L438" s="201"/>
      <c r="M438" s="143"/>
      <c r="N438" s="60"/>
      <c r="O438" s="61"/>
      <c r="P438" s="62"/>
      <c r="R438" s="16" t="str">
        <f t="shared" si="21"/>
        <v/>
      </c>
      <c r="S438" s="16" t="str">
        <f t="shared" si="22"/>
        <v/>
      </c>
      <c r="T438" s="16" t="str">
        <f t="shared" si="23"/>
        <v/>
      </c>
    </row>
    <row r="439" spans="2:20" ht="20.25" customHeight="1" x14ac:dyDescent="0.2">
      <c r="B439" s="130">
        <v>421</v>
      </c>
      <c r="C439" s="59"/>
      <c r="D439" s="59"/>
      <c r="E439" s="168"/>
      <c r="F439" s="204"/>
      <c r="G439" s="199" t="str">
        <f>IF(AND(C439&lt;&gt;"",D439&lt;&gt;"",E439&lt;&gt;"",F439&lt;&gt;""),Grunddaten!$G$4,"")</f>
        <v/>
      </c>
      <c r="H439" s="123"/>
      <c r="I439" s="161"/>
      <c r="J439" s="161"/>
      <c r="K439" s="161"/>
      <c r="L439" s="201"/>
      <c r="M439" s="143"/>
      <c r="N439" s="60"/>
      <c r="O439" s="61"/>
      <c r="P439" s="62"/>
      <c r="R439" s="16" t="str">
        <f t="shared" si="21"/>
        <v/>
      </c>
      <c r="S439" s="16" t="str">
        <f t="shared" si="22"/>
        <v/>
      </c>
      <c r="T439" s="16" t="str">
        <f t="shared" si="23"/>
        <v/>
      </c>
    </row>
    <row r="440" spans="2:20" ht="20.25" customHeight="1" x14ac:dyDescent="0.2">
      <c r="B440" s="130">
        <v>422</v>
      </c>
      <c r="C440" s="59"/>
      <c r="D440" s="59"/>
      <c r="E440" s="168"/>
      <c r="F440" s="204"/>
      <c r="G440" s="199" t="str">
        <f>IF(AND(C440&lt;&gt;"",D440&lt;&gt;"",E440&lt;&gt;"",F440&lt;&gt;""),Grunddaten!$G$4,"")</f>
        <v/>
      </c>
      <c r="H440" s="123"/>
      <c r="I440" s="161"/>
      <c r="J440" s="161"/>
      <c r="K440" s="161"/>
      <c r="L440" s="201"/>
      <c r="M440" s="143"/>
      <c r="N440" s="60"/>
      <c r="O440" s="61"/>
      <c r="P440" s="62"/>
      <c r="R440" s="16" t="str">
        <f t="shared" si="21"/>
        <v/>
      </c>
      <c r="S440" s="16" t="str">
        <f t="shared" si="22"/>
        <v/>
      </c>
      <c r="T440" s="16" t="str">
        <f t="shared" si="23"/>
        <v/>
      </c>
    </row>
    <row r="441" spans="2:20" ht="20.25" customHeight="1" x14ac:dyDescent="0.2">
      <c r="B441" s="130">
        <v>423</v>
      </c>
      <c r="C441" s="59"/>
      <c r="D441" s="59"/>
      <c r="E441" s="168"/>
      <c r="F441" s="204"/>
      <c r="G441" s="199" t="str">
        <f>IF(AND(C441&lt;&gt;"",D441&lt;&gt;"",E441&lt;&gt;"",F441&lt;&gt;""),Grunddaten!$G$4,"")</f>
        <v/>
      </c>
      <c r="H441" s="123"/>
      <c r="I441" s="161"/>
      <c r="J441" s="161"/>
      <c r="K441" s="161"/>
      <c r="L441" s="201"/>
      <c r="M441" s="143"/>
      <c r="N441" s="60"/>
      <c r="O441" s="61"/>
      <c r="P441" s="62"/>
      <c r="R441" s="16" t="str">
        <f t="shared" si="21"/>
        <v/>
      </c>
      <c r="S441" s="16" t="str">
        <f t="shared" si="22"/>
        <v/>
      </c>
      <c r="T441" s="16" t="str">
        <f t="shared" si="23"/>
        <v/>
      </c>
    </row>
    <row r="442" spans="2:20" ht="20.25" customHeight="1" x14ac:dyDescent="0.2">
      <c r="B442" s="130">
        <v>424</v>
      </c>
      <c r="C442" s="59"/>
      <c r="D442" s="59"/>
      <c r="E442" s="168"/>
      <c r="F442" s="204"/>
      <c r="G442" s="199" t="str">
        <f>IF(AND(C442&lt;&gt;"",D442&lt;&gt;"",E442&lt;&gt;"",F442&lt;&gt;""),Grunddaten!$G$4,"")</f>
        <v/>
      </c>
      <c r="H442" s="123"/>
      <c r="I442" s="161"/>
      <c r="J442" s="161"/>
      <c r="K442" s="161"/>
      <c r="L442" s="201"/>
      <c r="M442" s="143"/>
      <c r="N442" s="60"/>
      <c r="O442" s="61"/>
      <c r="P442" s="62"/>
      <c r="R442" s="16" t="str">
        <f t="shared" si="21"/>
        <v/>
      </c>
      <c r="S442" s="16" t="str">
        <f t="shared" si="22"/>
        <v/>
      </c>
      <c r="T442" s="16" t="str">
        <f t="shared" si="23"/>
        <v/>
      </c>
    </row>
    <row r="443" spans="2:20" ht="20.25" customHeight="1" x14ac:dyDescent="0.2">
      <c r="B443" s="130">
        <v>425</v>
      </c>
      <c r="C443" s="59"/>
      <c r="D443" s="59"/>
      <c r="E443" s="168"/>
      <c r="F443" s="204"/>
      <c r="G443" s="199" t="str">
        <f>IF(AND(C443&lt;&gt;"",D443&lt;&gt;"",E443&lt;&gt;"",F443&lt;&gt;""),Grunddaten!$G$4,"")</f>
        <v/>
      </c>
      <c r="H443" s="123"/>
      <c r="I443" s="161"/>
      <c r="J443" s="161"/>
      <c r="K443" s="161"/>
      <c r="L443" s="201"/>
      <c r="M443" s="143"/>
      <c r="N443" s="60"/>
      <c r="O443" s="61"/>
      <c r="P443" s="62"/>
      <c r="R443" s="16" t="str">
        <f t="shared" si="21"/>
        <v/>
      </c>
      <c r="S443" s="16" t="str">
        <f t="shared" si="22"/>
        <v/>
      </c>
      <c r="T443" s="16" t="str">
        <f t="shared" si="23"/>
        <v/>
      </c>
    </row>
    <row r="444" spans="2:20" ht="20.25" customHeight="1" x14ac:dyDescent="0.2">
      <c r="B444" s="130">
        <v>426</v>
      </c>
      <c r="C444" s="59"/>
      <c r="D444" s="59"/>
      <c r="E444" s="168"/>
      <c r="F444" s="204"/>
      <c r="G444" s="199" t="str">
        <f>IF(AND(C444&lt;&gt;"",D444&lt;&gt;"",E444&lt;&gt;"",F444&lt;&gt;""),Grunddaten!$G$4,"")</f>
        <v/>
      </c>
      <c r="H444" s="123"/>
      <c r="I444" s="161"/>
      <c r="J444" s="161"/>
      <c r="K444" s="161"/>
      <c r="L444" s="201"/>
      <c r="M444" s="143"/>
      <c r="N444" s="60"/>
      <c r="O444" s="61"/>
      <c r="P444" s="62"/>
      <c r="R444" s="16" t="str">
        <f t="shared" si="21"/>
        <v/>
      </c>
      <c r="S444" s="16" t="str">
        <f t="shared" si="22"/>
        <v/>
      </c>
      <c r="T444" s="16" t="str">
        <f t="shared" si="23"/>
        <v/>
      </c>
    </row>
    <row r="445" spans="2:20" ht="20.25" customHeight="1" x14ac:dyDescent="0.2">
      <c r="B445" s="130">
        <v>427</v>
      </c>
      <c r="C445" s="59"/>
      <c r="D445" s="59"/>
      <c r="E445" s="168"/>
      <c r="F445" s="204"/>
      <c r="G445" s="199" t="str">
        <f>IF(AND(C445&lt;&gt;"",D445&lt;&gt;"",E445&lt;&gt;"",F445&lt;&gt;""),Grunddaten!$G$4,"")</f>
        <v/>
      </c>
      <c r="H445" s="123"/>
      <c r="I445" s="161"/>
      <c r="J445" s="161"/>
      <c r="K445" s="161"/>
      <c r="L445" s="201"/>
      <c r="M445" s="143"/>
      <c r="N445" s="60"/>
      <c r="O445" s="61"/>
      <c r="P445" s="62"/>
      <c r="R445" s="16" t="str">
        <f t="shared" si="21"/>
        <v/>
      </c>
      <c r="S445" s="16" t="str">
        <f t="shared" si="22"/>
        <v/>
      </c>
      <c r="T445" s="16" t="str">
        <f t="shared" si="23"/>
        <v/>
      </c>
    </row>
    <row r="446" spans="2:20" ht="20.25" customHeight="1" x14ac:dyDescent="0.2">
      <c r="B446" s="130">
        <v>428</v>
      </c>
      <c r="C446" s="59"/>
      <c r="D446" s="59"/>
      <c r="E446" s="168"/>
      <c r="F446" s="204"/>
      <c r="G446" s="199" t="str">
        <f>IF(AND(C446&lt;&gt;"",D446&lt;&gt;"",E446&lt;&gt;"",F446&lt;&gt;""),Grunddaten!$G$4,"")</f>
        <v/>
      </c>
      <c r="H446" s="123"/>
      <c r="I446" s="161"/>
      <c r="J446" s="161"/>
      <c r="K446" s="161"/>
      <c r="L446" s="201"/>
      <c r="M446" s="143"/>
      <c r="N446" s="60"/>
      <c r="O446" s="61"/>
      <c r="P446" s="62"/>
      <c r="R446" s="16" t="str">
        <f t="shared" si="21"/>
        <v/>
      </c>
      <c r="S446" s="16" t="str">
        <f t="shared" si="22"/>
        <v/>
      </c>
      <c r="T446" s="16" t="str">
        <f t="shared" si="23"/>
        <v/>
      </c>
    </row>
    <row r="447" spans="2:20" ht="20.25" customHeight="1" x14ac:dyDescent="0.2">
      <c r="B447" s="130">
        <v>429</v>
      </c>
      <c r="C447" s="59"/>
      <c r="D447" s="59"/>
      <c r="E447" s="168"/>
      <c r="F447" s="204"/>
      <c r="G447" s="199" t="str">
        <f>IF(AND(C447&lt;&gt;"",D447&lt;&gt;"",E447&lt;&gt;"",F447&lt;&gt;""),Grunddaten!$G$4,"")</f>
        <v/>
      </c>
      <c r="H447" s="123"/>
      <c r="I447" s="161"/>
      <c r="J447" s="161"/>
      <c r="K447" s="161"/>
      <c r="L447" s="201"/>
      <c r="M447" s="143"/>
      <c r="N447" s="60"/>
      <c r="O447" s="61"/>
      <c r="P447" s="62"/>
      <c r="R447" s="16" t="str">
        <f t="shared" si="21"/>
        <v/>
      </c>
      <c r="S447" s="16" t="str">
        <f t="shared" si="22"/>
        <v/>
      </c>
      <c r="T447" s="16" t="str">
        <f t="shared" si="23"/>
        <v/>
      </c>
    </row>
    <row r="448" spans="2:20" ht="20.25" customHeight="1" x14ac:dyDescent="0.2">
      <c r="B448" s="130">
        <v>430</v>
      </c>
      <c r="C448" s="59"/>
      <c r="D448" s="59"/>
      <c r="E448" s="168"/>
      <c r="F448" s="204"/>
      <c r="G448" s="199" t="str">
        <f>IF(AND(C448&lt;&gt;"",D448&lt;&gt;"",E448&lt;&gt;"",F448&lt;&gt;""),Grunddaten!$G$4,"")</f>
        <v/>
      </c>
      <c r="H448" s="123"/>
      <c r="I448" s="161"/>
      <c r="J448" s="161"/>
      <c r="K448" s="161"/>
      <c r="L448" s="201"/>
      <c r="M448" s="143"/>
      <c r="N448" s="60"/>
      <c r="O448" s="61"/>
      <c r="P448" s="62"/>
      <c r="R448" s="16" t="str">
        <f t="shared" si="21"/>
        <v/>
      </c>
      <c r="S448" s="16" t="str">
        <f t="shared" si="22"/>
        <v/>
      </c>
      <c r="T448" s="16" t="str">
        <f t="shared" si="23"/>
        <v/>
      </c>
    </row>
    <row r="449" spans="2:20" ht="20.25" customHeight="1" x14ac:dyDescent="0.2">
      <c r="B449" s="130">
        <v>431</v>
      </c>
      <c r="C449" s="59"/>
      <c r="D449" s="59"/>
      <c r="E449" s="168"/>
      <c r="F449" s="204"/>
      <c r="G449" s="199" t="str">
        <f>IF(AND(C449&lt;&gt;"",D449&lt;&gt;"",E449&lt;&gt;"",F449&lt;&gt;""),Grunddaten!$G$4,"")</f>
        <v/>
      </c>
      <c r="H449" s="123"/>
      <c r="I449" s="161"/>
      <c r="J449" s="161"/>
      <c r="K449" s="161"/>
      <c r="L449" s="201"/>
      <c r="M449" s="143"/>
      <c r="N449" s="60"/>
      <c r="O449" s="61"/>
      <c r="P449" s="62"/>
      <c r="R449" s="16" t="str">
        <f t="shared" si="21"/>
        <v/>
      </c>
      <c r="S449" s="16" t="str">
        <f t="shared" si="22"/>
        <v/>
      </c>
      <c r="T449" s="16" t="str">
        <f t="shared" si="23"/>
        <v/>
      </c>
    </row>
    <row r="450" spans="2:20" ht="20.25" customHeight="1" x14ac:dyDescent="0.2">
      <c r="B450" s="130">
        <v>432</v>
      </c>
      <c r="C450" s="59"/>
      <c r="D450" s="59"/>
      <c r="E450" s="168"/>
      <c r="F450" s="204"/>
      <c r="G450" s="199" t="str">
        <f>IF(AND(C450&lt;&gt;"",D450&lt;&gt;"",E450&lt;&gt;"",F450&lt;&gt;""),Grunddaten!$G$4,"")</f>
        <v/>
      </c>
      <c r="H450" s="123"/>
      <c r="I450" s="161"/>
      <c r="J450" s="161"/>
      <c r="K450" s="161"/>
      <c r="L450" s="201"/>
      <c r="M450" s="143"/>
      <c r="N450" s="60"/>
      <c r="O450" s="61"/>
      <c r="P450" s="62"/>
      <c r="R450" s="16" t="str">
        <f t="shared" si="21"/>
        <v/>
      </c>
      <c r="S450" s="16" t="str">
        <f t="shared" si="22"/>
        <v/>
      </c>
      <c r="T450" s="16" t="str">
        <f t="shared" si="23"/>
        <v/>
      </c>
    </row>
    <row r="451" spans="2:20" ht="20.25" customHeight="1" x14ac:dyDescent="0.2">
      <c r="B451" s="130">
        <v>433</v>
      </c>
      <c r="C451" s="59"/>
      <c r="D451" s="59"/>
      <c r="E451" s="168"/>
      <c r="F451" s="204"/>
      <c r="G451" s="199" t="str">
        <f>IF(AND(C451&lt;&gt;"",D451&lt;&gt;"",E451&lt;&gt;"",F451&lt;&gt;""),Grunddaten!$G$4,"")</f>
        <v/>
      </c>
      <c r="H451" s="123"/>
      <c r="I451" s="161"/>
      <c r="J451" s="161"/>
      <c r="K451" s="161"/>
      <c r="L451" s="201"/>
      <c r="M451" s="143"/>
      <c r="N451" s="60"/>
      <c r="O451" s="61"/>
      <c r="P451" s="62"/>
      <c r="R451" s="16" t="str">
        <f t="shared" si="21"/>
        <v/>
      </c>
      <c r="S451" s="16" t="str">
        <f t="shared" si="22"/>
        <v/>
      </c>
      <c r="T451" s="16" t="str">
        <f t="shared" si="23"/>
        <v/>
      </c>
    </row>
    <row r="452" spans="2:20" ht="20.25" customHeight="1" x14ac:dyDescent="0.2">
      <c r="B452" s="130">
        <v>434</v>
      </c>
      <c r="C452" s="59"/>
      <c r="D452" s="59"/>
      <c r="E452" s="168"/>
      <c r="F452" s="204"/>
      <c r="G452" s="199" t="str">
        <f>IF(AND(C452&lt;&gt;"",D452&lt;&gt;"",E452&lt;&gt;"",F452&lt;&gt;""),Grunddaten!$G$4,"")</f>
        <v/>
      </c>
      <c r="H452" s="123"/>
      <c r="I452" s="161"/>
      <c r="J452" s="161"/>
      <c r="K452" s="161"/>
      <c r="L452" s="201"/>
      <c r="M452" s="143"/>
      <c r="N452" s="60"/>
      <c r="O452" s="61"/>
      <c r="P452" s="62"/>
      <c r="R452" s="16" t="str">
        <f t="shared" si="21"/>
        <v/>
      </c>
      <c r="S452" s="16" t="str">
        <f t="shared" si="22"/>
        <v/>
      </c>
      <c r="T452" s="16" t="str">
        <f t="shared" si="23"/>
        <v/>
      </c>
    </row>
    <row r="453" spans="2:20" ht="20.25" customHeight="1" x14ac:dyDescent="0.2">
      <c r="B453" s="130">
        <v>435</v>
      </c>
      <c r="C453" s="59"/>
      <c r="D453" s="59"/>
      <c r="E453" s="168"/>
      <c r="F453" s="204"/>
      <c r="G453" s="199" t="str">
        <f>IF(AND(C453&lt;&gt;"",D453&lt;&gt;"",E453&lt;&gt;"",F453&lt;&gt;""),Grunddaten!$G$4,"")</f>
        <v/>
      </c>
      <c r="H453" s="123"/>
      <c r="I453" s="161"/>
      <c r="J453" s="161"/>
      <c r="K453" s="161"/>
      <c r="L453" s="201"/>
      <c r="M453" s="143"/>
      <c r="N453" s="60"/>
      <c r="O453" s="61"/>
      <c r="P453" s="62"/>
      <c r="R453" s="16" t="str">
        <f t="shared" si="21"/>
        <v/>
      </c>
      <c r="S453" s="16" t="str">
        <f t="shared" si="22"/>
        <v/>
      </c>
      <c r="T453" s="16" t="str">
        <f t="shared" si="23"/>
        <v/>
      </c>
    </row>
    <row r="454" spans="2:20" ht="20.25" customHeight="1" x14ac:dyDescent="0.2">
      <c r="B454" s="130">
        <v>436</v>
      </c>
      <c r="C454" s="59"/>
      <c r="D454" s="59"/>
      <c r="E454" s="168"/>
      <c r="F454" s="204"/>
      <c r="G454" s="199" t="str">
        <f>IF(AND(C454&lt;&gt;"",D454&lt;&gt;"",E454&lt;&gt;"",F454&lt;&gt;""),Grunddaten!$G$4,"")</f>
        <v/>
      </c>
      <c r="H454" s="123"/>
      <c r="I454" s="161"/>
      <c r="J454" s="161"/>
      <c r="K454" s="161"/>
      <c r="L454" s="201"/>
      <c r="M454" s="143"/>
      <c r="N454" s="60"/>
      <c r="O454" s="61"/>
      <c r="P454" s="62"/>
      <c r="R454" s="16" t="str">
        <f t="shared" si="21"/>
        <v/>
      </c>
      <c r="S454" s="16" t="str">
        <f t="shared" si="22"/>
        <v/>
      </c>
      <c r="T454" s="16" t="str">
        <f t="shared" si="23"/>
        <v/>
      </c>
    </row>
    <row r="455" spans="2:20" ht="20.25" customHeight="1" x14ac:dyDescent="0.2">
      <c r="B455" s="130">
        <v>437</v>
      </c>
      <c r="C455" s="59"/>
      <c r="D455" s="59"/>
      <c r="E455" s="168"/>
      <c r="F455" s="204"/>
      <c r="G455" s="199" t="str">
        <f>IF(AND(C455&lt;&gt;"",D455&lt;&gt;"",E455&lt;&gt;"",F455&lt;&gt;""),Grunddaten!$G$4,"")</f>
        <v/>
      </c>
      <c r="H455" s="123"/>
      <c r="I455" s="161"/>
      <c r="J455" s="161"/>
      <c r="K455" s="161"/>
      <c r="L455" s="201"/>
      <c r="M455" s="143"/>
      <c r="N455" s="60"/>
      <c r="O455" s="61"/>
      <c r="P455" s="62"/>
      <c r="R455" s="16" t="str">
        <f t="shared" si="21"/>
        <v/>
      </c>
      <c r="S455" s="16" t="str">
        <f t="shared" si="22"/>
        <v/>
      </c>
      <c r="T455" s="16" t="str">
        <f t="shared" si="23"/>
        <v/>
      </c>
    </row>
    <row r="456" spans="2:20" ht="20.25" customHeight="1" x14ac:dyDescent="0.2">
      <c r="B456" s="130">
        <v>438</v>
      </c>
      <c r="C456" s="59"/>
      <c r="D456" s="59"/>
      <c r="E456" s="168"/>
      <c r="F456" s="204"/>
      <c r="G456" s="199" t="str">
        <f>IF(AND(C456&lt;&gt;"",D456&lt;&gt;"",E456&lt;&gt;"",F456&lt;&gt;""),Grunddaten!$G$4,"")</f>
        <v/>
      </c>
      <c r="H456" s="123"/>
      <c r="I456" s="161"/>
      <c r="J456" s="161"/>
      <c r="K456" s="161"/>
      <c r="L456" s="201"/>
      <c r="M456" s="143"/>
      <c r="N456" s="60"/>
      <c r="O456" s="61"/>
      <c r="P456" s="62"/>
      <c r="R456" s="16" t="str">
        <f t="shared" si="21"/>
        <v/>
      </c>
      <c r="S456" s="16" t="str">
        <f t="shared" si="22"/>
        <v/>
      </c>
      <c r="T456" s="16" t="str">
        <f t="shared" si="23"/>
        <v/>
      </c>
    </row>
    <row r="457" spans="2:20" ht="20.25" customHeight="1" x14ac:dyDescent="0.2">
      <c r="B457" s="130">
        <v>439</v>
      </c>
      <c r="C457" s="59"/>
      <c r="D457" s="59"/>
      <c r="E457" s="168"/>
      <c r="F457" s="204"/>
      <c r="G457" s="199" t="str">
        <f>IF(AND(C457&lt;&gt;"",D457&lt;&gt;"",E457&lt;&gt;"",F457&lt;&gt;""),Grunddaten!$G$4,"")</f>
        <v/>
      </c>
      <c r="H457" s="123"/>
      <c r="I457" s="161"/>
      <c r="J457" s="161"/>
      <c r="K457" s="161"/>
      <c r="L457" s="201"/>
      <c r="M457" s="143"/>
      <c r="N457" s="60"/>
      <c r="O457" s="61"/>
      <c r="P457" s="62"/>
      <c r="R457" s="16" t="str">
        <f t="shared" si="21"/>
        <v/>
      </c>
      <c r="S457" s="16" t="str">
        <f t="shared" si="22"/>
        <v/>
      </c>
      <c r="T457" s="16" t="str">
        <f t="shared" si="23"/>
        <v/>
      </c>
    </row>
    <row r="458" spans="2:20" ht="20.25" customHeight="1" x14ac:dyDescent="0.2">
      <c r="B458" s="130">
        <v>440</v>
      </c>
      <c r="C458" s="59"/>
      <c r="D458" s="59"/>
      <c r="E458" s="168"/>
      <c r="F458" s="204"/>
      <c r="G458" s="199" t="str">
        <f>IF(AND(C458&lt;&gt;"",D458&lt;&gt;"",E458&lt;&gt;"",F458&lt;&gt;""),Grunddaten!$G$4,"")</f>
        <v/>
      </c>
      <c r="H458" s="123"/>
      <c r="I458" s="161"/>
      <c r="J458" s="161"/>
      <c r="K458" s="161"/>
      <c r="L458" s="201"/>
      <c r="M458" s="143"/>
      <c r="N458" s="60"/>
      <c r="O458" s="61"/>
      <c r="P458" s="62"/>
      <c r="R458" s="16" t="str">
        <f t="shared" si="21"/>
        <v/>
      </c>
      <c r="S458" s="16" t="str">
        <f t="shared" si="22"/>
        <v/>
      </c>
      <c r="T458" s="16" t="str">
        <f t="shared" si="23"/>
        <v/>
      </c>
    </row>
    <row r="459" spans="2:20" ht="20.25" customHeight="1" x14ac:dyDescent="0.2">
      <c r="B459" s="130">
        <v>441</v>
      </c>
      <c r="C459" s="59"/>
      <c r="D459" s="59"/>
      <c r="E459" s="168"/>
      <c r="F459" s="204"/>
      <c r="G459" s="199" t="str">
        <f>IF(AND(C459&lt;&gt;"",D459&lt;&gt;"",E459&lt;&gt;"",F459&lt;&gt;""),Grunddaten!$G$4,"")</f>
        <v/>
      </c>
      <c r="H459" s="123"/>
      <c r="I459" s="161"/>
      <c r="J459" s="161"/>
      <c r="K459" s="161"/>
      <c r="L459" s="201"/>
      <c r="M459" s="143"/>
      <c r="N459" s="60"/>
      <c r="O459" s="61"/>
      <c r="P459" s="62"/>
      <c r="R459" s="16" t="str">
        <f t="shared" si="21"/>
        <v/>
      </c>
      <c r="S459" s="16" t="str">
        <f t="shared" si="22"/>
        <v/>
      </c>
      <c r="T459" s="16" t="str">
        <f t="shared" si="23"/>
        <v/>
      </c>
    </row>
    <row r="460" spans="2:20" ht="20.25" customHeight="1" x14ac:dyDescent="0.2">
      <c r="B460" s="130">
        <v>442</v>
      </c>
      <c r="C460" s="59"/>
      <c r="D460" s="59"/>
      <c r="E460" s="168"/>
      <c r="F460" s="204"/>
      <c r="G460" s="199" t="str">
        <f>IF(AND(C460&lt;&gt;"",D460&lt;&gt;"",E460&lt;&gt;"",F460&lt;&gt;""),Grunddaten!$G$4,"")</f>
        <v/>
      </c>
      <c r="H460" s="123"/>
      <c r="I460" s="161"/>
      <c r="J460" s="161"/>
      <c r="K460" s="161"/>
      <c r="L460" s="201"/>
      <c r="M460" s="143"/>
      <c r="N460" s="60"/>
      <c r="O460" s="61"/>
      <c r="P460" s="62"/>
      <c r="R460" s="16" t="str">
        <f t="shared" si="21"/>
        <v/>
      </c>
      <c r="S460" s="16" t="str">
        <f t="shared" si="22"/>
        <v/>
      </c>
      <c r="T460" s="16" t="str">
        <f t="shared" si="23"/>
        <v/>
      </c>
    </row>
    <row r="461" spans="2:20" ht="20.25" customHeight="1" x14ac:dyDescent="0.2">
      <c r="B461" s="130">
        <v>443</v>
      </c>
      <c r="C461" s="59"/>
      <c r="D461" s="59"/>
      <c r="E461" s="168"/>
      <c r="F461" s="204"/>
      <c r="G461" s="199" t="str">
        <f>IF(AND(C461&lt;&gt;"",D461&lt;&gt;"",E461&lt;&gt;"",F461&lt;&gt;""),Grunddaten!$G$4,"")</f>
        <v/>
      </c>
      <c r="H461" s="123"/>
      <c r="I461" s="161"/>
      <c r="J461" s="161"/>
      <c r="K461" s="161"/>
      <c r="L461" s="201"/>
      <c r="M461" s="143"/>
      <c r="N461" s="60"/>
      <c r="O461" s="61"/>
      <c r="P461" s="62"/>
      <c r="R461" s="16" t="str">
        <f t="shared" si="21"/>
        <v/>
      </c>
      <c r="S461" s="16" t="str">
        <f t="shared" si="22"/>
        <v/>
      </c>
      <c r="T461" s="16" t="str">
        <f t="shared" si="23"/>
        <v/>
      </c>
    </row>
    <row r="462" spans="2:20" ht="20.25" customHeight="1" x14ac:dyDescent="0.2">
      <c r="B462" s="130">
        <v>444</v>
      </c>
      <c r="C462" s="59"/>
      <c r="D462" s="59"/>
      <c r="E462" s="168"/>
      <c r="F462" s="204"/>
      <c r="G462" s="199" t="str">
        <f>IF(AND(C462&lt;&gt;"",D462&lt;&gt;"",E462&lt;&gt;"",F462&lt;&gt;""),Grunddaten!$G$4,"")</f>
        <v/>
      </c>
      <c r="H462" s="123"/>
      <c r="I462" s="161"/>
      <c r="J462" s="161"/>
      <c r="K462" s="161"/>
      <c r="L462" s="201"/>
      <c r="M462" s="143"/>
      <c r="N462" s="60"/>
      <c r="O462" s="61"/>
      <c r="P462" s="62"/>
      <c r="R462" s="16" t="str">
        <f t="shared" si="21"/>
        <v/>
      </c>
      <c r="S462" s="16" t="str">
        <f t="shared" si="22"/>
        <v/>
      </c>
      <c r="T462" s="16" t="str">
        <f t="shared" si="23"/>
        <v/>
      </c>
    </row>
    <row r="463" spans="2:20" ht="20.25" customHeight="1" x14ac:dyDescent="0.2">
      <c r="B463" s="130">
        <v>445</v>
      </c>
      <c r="C463" s="59"/>
      <c r="D463" s="59"/>
      <c r="E463" s="168"/>
      <c r="F463" s="204"/>
      <c r="G463" s="199" t="str">
        <f>IF(AND(C463&lt;&gt;"",D463&lt;&gt;"",E463&lt;&gt;"",F463&lt;&gt;""),Grunddaten!$G$4,"")</f>
        <v/>
      </c>
      <c r="H463" s="123"/>
      <c r="I463" s="161"/>
      <c r="J463" s="161"/>
      <c r="K463" s="161"/>
      <c r="L463" s="201"/>
      <c r="M463" s="143"/>
      <c r="N463" s="60"/>
      <c r="O463" s="61"/>
      <c r="P463" s="62"/>
      <c r="R463" s="16" t="str">
        <f t="shared" si="21"/>
        <v/>
      </c>
      <c r="S463" s="16" t="str">
        <f t="shared" si="22"/>
        <v/>
      </c>
      <c r="T463" s="16" t="str">
        <f t="shared" si="23"/>
        <v/>
      </c>
    </row>
    <row r="464" spans="2:20" ht="20.25" customHeight="1" x14ac:dyDescent="0.2">
      <c r="B464" s="130">
        <v>446</v>
      </c>
      <c r="C464" s="59"/>
      <c r="D464" s="59"/>
      <c r="E464" s="168"/>
      <c r="F464" s="204"/>
      <c r="G464" s="199" t="str">
        <f>IF(AND(C464&lt;&gt;"",D464&lt;&gt;"",E464&lt;&gt;"",F464&lt;&gt;""),Grunddaten!$G$4,"")</f>
        <v/>
      </c>
      <c r="H464" s="123"/>
      <c r="I464" s="161"/>
      <c r="J464" s="161"/>
      <c r="K464" s="161"/>
      <c r="L464" s="201"/>
      <c r="M464" s="143"/>
      <c r="N464" s="60"/>
      <c r="O464" s="61"/>
      <c r="P464" s="62"/>
      <c r="R464" s="16" t="str">
        <f t="shared" si="21"/>
        <v/>
      </c>
      <c r="S464" s="16" t="str">
        <f t="shared" si="22"/>
        <v/>
      </c>
      <c r="T464" s="16" t="str">
        <f t="shared" si="23"/>
        <v/>
      </c>
    </row>
    <row r="465" spans="2:20" ht="20.25" customHeight="1" x14ac:dyDescent="0.2">
      <c r="B465" s="130">
        <v>447</v>
      </c>
      <c r="C465" s="59"/>
      <c r="D465" s="59"/>
      <c r="E465" s="168"/>
      <c r="F465" s="204"/>
      <c r="G465" s="199" t="str">
        <f>IF(AND(C465&lt;&gt;"",D465&lt;&gt;"",E465&lt;&gt;"",F465&lt;&gt;""),Grunddaten!$G$4,"")</f>
        <v/>
      </c>
      <c r="H465" s="123"/>
      <c r="I465" s="161"/>
      <c r="J465" s="161"/>
      <c r="K465" s="161"/>
      <c r="L465" s="201"/>
      <c r="M465" s="143"/>
      <c r="N465" s="60"/>
      <c r="O465" s="61"/>
      <c r="P465" s="62"/>
      <c r="R465" s="16" t="str">
        <f t="shared" si="21"/>
        <v/>
      </c>
      <c r="S465" s="16" t="str">
        <f t="shared" si="22"/>
        <v/>
      </c>
      <c r="T465" s="16" t="str">
        <f t="shared" si="23"/>
        <v/>
      </c>
    </row>
    <row r="466" spans="2:20" ht="20.25" customHeight="1" x14ac:dyDescent="0.2">
      <c r="B466" s="130">
        <v>448</v>
      </c>
      <c r="C466" s="59"/>
      <c r="D466" s="59"/>
      <c r="E466" s="168"/>
      <c r="F466" s="204"/>
      <c r="G466" s="199" t="str">
        <f>IF(AND(C466&lt;&gt;"",D466&lt;&gt;"",E466&lt;&gt;"",F466&lt;&gt;""),Grunddaten!$G$4,"")</f>
        <v/>
      </c>
      <c r="H466" s="123"/>
      <c r="I466" s="161"/>
      <c r="J466" s="161"/>
      <c r="K466" s="161"/>
      <c r="L466" s="201"/>
      <c r="M466" s="143"/>
      <c r="N466" s="60"/>
      <c r="O466" s="61"/>
      <c r="P466" s="62"/>
      <c r="R466" s="16" t="str">
        <f t="shared" si="21"/>
        <v/>
      </c>
      <c r="S466" s="16" t="str">
        <f t="shared" si="22"/>
        <v/>
      </c>
      <c r="T466" s="16" t="str">
        <f t="shared" si="23"/>
        <v/>
      </c>
    </row>
    <row r="467" spans="2:20" ht="20.25" customHeight="1" x14ac:dyDescent="0.2">
      <c r="B467" s="130">
        <v>449</v>
      </c>
      <c r="C467" s="59"/>
      <c r="D467" s="59"/>
      <c r="E467" s="168"/>
      <c r="F467" s="204"/>
      <c r="G467" s="199" t="str">
        <f>IF(AND(C467&lt;&gt;"",D467&lt;&gt;"",E467&lt;&gt;"",F467&lt;&gt;""),Grunddaten!$G$4,"")</f>
        <v/>
      </c>
      <c r="H467" s="123"/>
      <c r="I467" s="161"/>
      <c r="J467" s="161"/>
      <c r="K467" s="161"/>
      <c r="L467" s="201"/>
      <c r="M467" s="143"/>
      <c r="N467" s="60"/>
      <c r="O467" s="61"/>
      <c r="P467" s="62"/>
      <c r="R467" s="16" t="str">
        <f t="shared" si="21"/>
        <v/>
      </c>
      <c r="S467" s="16" t="str">
        <f t="shared" si="22"/>
        <v/>
      </c>
      <c r="T467" s="16" t="str">
        <f t="shared" si="23"/>
        <v/>
      </c>
    </row>
    <row r="468" spans="2:20" ht="20.25" customHeight="1" x14ac:dyDescent="0.2">
      <c r="B468" s="130">
        <v>450</v>
      </c>
      <c r="C468" s="59"/>
      <c r="D468" s="59"/>
      <c r="E468" s="168"/>
      <c r="F468" s="204"/>
      <c r="G468" s="199" t="str">
        <f>IF(AND(C468&lt;&gt;"",D468&lt;&gt;"",E468&lt;&gt;"",F468&lt;&gt;""),Grunddaten!$G$4,"")</f>
        <v/>
      </c>
      <c r="H468" s="123"/>
      <c r="I468" s="161"/>
      <c r="J468" s="161"/>
      <c r="K468" s="161"/>
      <c r="L468" s="201"/>
      <c r="M468" s="143"/>
      <c r="N468" s="60"/>
      <c r="O468" s="61"/>
      <c r="P468" s="62"/>
      <c r="R468" s="16" t="str">
        <f t="shared" si="21"/>
        <v/>
      </c>
      <c r="S468" s="16" t="str">
        <f t="shared" si="22"/>
        <v/>
      </c>
      <c r="T468" s="16" t="str">
        <f t="shared" si="23"/>
        <v/>
      </c>
    </row>
    <row r="469" spans="2:20" ht="20.25" customHeight="1" x14ac:dyDescent="0.2">
      <c r="B469" s="130">
        <v>451</v>
      </c>
      <c r="C469" s="59"/>
      <c r="D469" s="59"/>
      <c r="E469" s="168"/>
      <c r="F469" s="204"/>
      <c r="G469" s="199" t="str">
        <f>IF(AND(C469&lt;&gt;"",D469&lt;&gt;"",E469&lt;&gt;"",F469&lt;&gt;""),Grunddaten!$G$4,"")</f>
        <v/>
      </c>
      <c r="H469" s="123"/>
      <c r="I469" s="161"/>
      <c r="J469" s="161"/>
      <c r="K469" s="161"/>
      <c r="L469" s="201"/>
      <c r="M469" s="143"/>
      <c r="N469" s="60"/>
      <c r="O469" s="61"/>
      <c r="P469" s="62"/>
      <c r="R469" s="16" t="str">
        <f t="shared" si="21"/>
        <v/>
      </c>
      <c r="S469" s="16" t="str">
        <f t="shared" si="22"/>
        <v/>
      </c>
      <c r="T469" s="16" t="str">
        <f t="shared" si="23"/>
        <v/>
      </c>
    </row>
    <row r="470" spans="2:20" ht="20.25" customHeight="1" x14ac:dyDescent="0.2">
      <c r="B470" s="130">
        <v>452</v>
      </c>
      <c r="C470" s="59"/>
      <c r="D470" s="59"/>
      <c r="E470" s="168"/>
      <c r="F470" s="204"/>
      <c r="G470" s="199" t="str">
        <f>IF(AND(C470&lt;&gt;"",D470&lt;&gt;"",E470&lt;&gt;"",F470&lt;&gt;""),Grunddaten!$G$4,"")</f>
        <v/>
      </c>
      <c r="H470" s="123"/>
      <c r="I470" s="161"/>
      <c r="J470" s="161"/>
      <c r="K470" s="161"/>
      <c r="L470" s="201"/>
      <c r="M470" s="143"/>
      <c r="N470" s="60"/>
      <c r="O470" s="61"/>
      <c r="P470" s="62"/>
      <c r="R470" s="16" t="str">
        <f t="shared" ref="R470:R533" si="24">IF(C470&lt;&gt;"",COUNTIFS($S$19:$S$918,TRIM(C470),$T$19:$T$918,TRIM(D470))&gt;1,"")</f>
        <v/>
      </c>
      <c r="S470" s="16" t="str">
        <f t="shared" si="22"/>
        <v/>
      </c>
      <c r="T470" s="16" t="str">
        <f t="shared" si="23"/>
        <v/>
      </c>
    </row>
    <row r="471" spans="2:20" ht="20.25" customHeight="1" x14ac:dyDescent="0.2">
      <c r="B471" s="130">
        <v>453</v>
      </c>
      <c r="C471" s="59"/>
      <c r="D471" s="59"/>
      <c r="E471" s="168"/>
      <c r="F471" s="204"/>
      <c r="G471" s="199" t="str">
        <f>IF(AND(C471&lt;&gt;"",D471&lt;&gt;"",E471&lt;&gt;"",F471&lt;&gt;""),Grunddaten!$G$4,"")</f>
        <v/>
      </c>
      <c r="H471" s="123"/>
      <c r="I471" s="161"/>
      <c r="J471" s="161"/>
      <c r="K471" s="161"/>
      <c r="L471" s="201"/>
      <c r="M471" s="143"/>
      <c r="N471" s="60"/>
      <c r="O471" s="61"/>
      <c r="P471" s="62"/>
      <c r="R471" s="16" t="str">
        <f t="shared" si="24"/>
        <v/>
      </c>
      <c r="S471" s="16" t="str">
        <f t="shared" si="22"/>
        <v/>
      </c>
      <c r="T471" s="16" t="str">
        <f t="shared" si="23"/>
        <v/>
      </c>
    </row>
    <row r="472" spans="2:20" ht="20.25" customHeight="1" x14ac:dyDescent="0.2">
      <c r="B472" s="130">
        <v>454</v>
      </c>
      <c r="C472" s="59"/>
      <c r="D472" s="59"/>
      <c r="E472" s="168"/>
      <c r="F472" s="204"/>
      <c r="G472" s="199" t="str">
        <f>IF(AND(C472&lt;&gt;"",D472&lt;&gt;"",E472&lt;&gt;"",F472&lt;&gt;""),Grunddaten!$G$4,"")</f>
        <v/>
      </c>
      <c r="H472" s="123"/>
      <c r="I472" s="161"/>
      <c r="J472" s="161"/>
      <c r="K472" s="161"/>
      <c r="L472" s="201"/>
      <c r="M472" s="143"/>
      <c r="N472" s="60"/>
      <c r="O472" s="61"/>
      <c r="P472" s="62"/>
      <c r="R472" s="16" t="str">
        <f t="shared" si="24"/>
        <v/>
      </c>
      <c r="S472" s="16" t="str">
        <f t="shared" si="22"/>
        <v/>
      </c>
      <c r="T472" s="16" t="str">
        <f t="shared" si="23"/>
        <v/>
      </c>
    </row>
    <row r="473" spans="2:20" ht="20.25" customHeight="1" x14ac:dyDescent="0.2">
      <c r="B473" s="130">
        <v>455</v>
      </c>
      <c r="C473" s="59"/>
      <c r="D473" s="59"/>
      <c r="E473" s="168"/>
      <c r="F473" s="204"/>
      <c r="G473" s="199" t="str">
        <f>IF(AND(C473&lt;&gt;"",D473&lt;&gt;"",E473&lt;&gt;"",F473&lt;&gt;""),Grunddaten!$G$4,"")</f>
        <v/>
      </c>
      <c r="H473" s="123"/>
      <c r="I473" s="161"/>
      <c r="J473" s="161"/>
      <c r="K473" s="161"/>
      <c r="L473" s="201"/>
      <c r="M473" s="143"/>
      <c r="N473" s="60"/>
      <c r="O473" s="61"/>
      <c r="P473" s="62"/>
      <c r="R473" s="16" t="str">
        <f t="shared" si="24"/>
        <v/>
      </c>
      <c r="S473" s="16" t="str">
        <f t="shared" si="22"/>
        <v/>
      </c>
      <c r="T473" s="16" t="str">
        <f t="shared" si="23"/>
        <v/>
      </c>
    </row>
    <row r="474" spans="2:20" ht="20.25" customHeight="1" x14ac:dyDescent="0.2">
      <c r="B474" s="130">
        <v>456</v>
      </c>
      <c r="C474" s="59"/>
      <c r="D474" s="59"/>
      <c r="E474" s="168"/>
      <c r="F474" s="204"/>
      <c r="G474" s="199" t="str">
        <f>IF(AND(C474&lt;&gt;"",D474&lt;&gt;"",E474&lt;&gt;"",F474&lt;&gt;""),Grunddaten!$G$4,"")</f>
        <v/>
      </c>
      <c r="H474" s="123"/>
      <c r="I474" s="161"/>
      <c r="J474" s="161"/>
      <c r="K474" s="161"/>
      <c r="L474" s="201"/>
      <c r="M474" s="143"/>
      <c r="N474" s="60"/>
      <c r="O474" s="61"/>
      <c r="P474" s="62"/>
      <c r="R474" s="16" t="str">
        <f t="shared" si="24"/>
        <v/>
      </c>
      <c r="S474" s="16" t="str">
        <f t="shared" si="22"/>
        <v/>
      </c>
      <c r="T474" s="16" t="str">
        <f t="shared" si="23"/>
        <v/>
      </c>
    </row>
    <row r="475" spans="2:20" ht="20.25" customHeight="1" x14ac:dyDescent="0.2">
      <c r="B475" s="130">
        <v>457</v>
      </c>
      <c r="C475" s="59"/>
      <c r="D475" s="59"/>
      <c r="E475" s="168"/>
      <c r="F475" s="204"/>
      <c r="G475" s="199" t="str">
        <f>IF(AND(C475&lt;&gt;"",D475&lt;&gt;"",E475&lt;&gt;"",F475&lt;&gt;""),Grunddaten!$G$4,"")</f>
        <v/>
      </c>
      <c r="H475" s="123"/>
      <c r="I475" s="161"/>
      <c r="J475" s="161"/>
      <c r="K475" s="161"/>
      <c r="L475" s="201"/>
      <c r="M475" s="143"/>
      <c r="N475" s="60"/>
      <c r="O475" s="61"/>
      <c r="P475" s="62"/>
      <c r="R475" s="16" t="str">
        <f t="shared" si="24"/>
        <v/>
      </c>
      <c r="S475" s="16" t="str">
        <f t="shared" si="22"/>
        <v/>
      </c>
      <c r="T475" s="16" t="str">
        <f t="shared" si="23"/>
        <v/>
      </c>
    </row>
    <row r="476" spans="2:20" ht="20.25" customHeight="1" x14ac:dyDescent="0.2">
      <c r="B476" s="130">
        <v>458</v>
      </c>
      <c r="C476" s="59"/>
      <c r="D476" s="59"/>
      <c r="E476" s="168"/>
      <c r="F476" s="204"/>
      <c r="G476" s="199" t="str">
        <f>IF(AND(C476&lt;&gt;"",D476&lt;&gt;"",E476&lt;&gt;"",F476&lt;&gt;""),Grunddaten!$G$4,"")</f>
        <v/>
      </c>
      <c r="H476" s="123"/>
      <c r="I476" s="161"/>
      <c r="J476" s="161"/>
      <c r="K476" s="161"/>
      <c r="L476" s="201"/>
      <c r="M476" s="143"/>
      <c r="N476" s="60"/>
      <c r="O476" s="61"/>
      <c r="P476" s="62"/>
      <c r="R476" s="16" t="str">
        <f t="shared" si="24"/>
        <v/>
      </c>
      <c r="S476" s="16" t="str">
        <f t="shared" ref="S476:S539" si="25">TRIM(C476)</f>
        <v/>
      </c>
      <c r="T476" s="16" t="str">
        <f t="shared" ref="T476:T539" si="26">TRIM(D476)</f>
        <v/>
      </c>
    </row>
    <row r="477" spans="2:20" ht="20.25" customHeight="1" x14ac:dyDescent="0.2">
      <c r="B477" s="130">
        <v>459</v>
      </c>
      <c r="C477" s="59"/>
      <c r="D477" s="59"/>
      <c r="E477" s="168"/>
      <c r="F477" s="204"/>
      <c r="G477" s="199" t="str">
        <f>IF(AND(C477&lt;&gt;"",D477&lt;&gt;"",E477&lt;&gt;"",F477&lt;&gt;""),Grunddaten!$G$4,"")</f>
        <v/>
      </c>
      <c r="H477" s="123"/>
      <c r="I477" s="161"/>
      <c r="J477" s="161"/>
      <c r="K477" s="161"/>
      <c r="L477" s="201"/>
      <c r="M477" s="143"/>
      <c r="N477" s="60"/>
      <c r="O477" s="61"/>
      <c r="P477" s="62"/>
      <c r="R477" s="16" t="str">
        <f t="shared" si="24"/>
        <v/>
      </c>
      <c r="S477" s="16" t="str">
        <f t="shared" si="25"/>
        <v/>
      </c>
      <c r="T477" s="16" t="str">
        <f t="shared" si="26"/>
        <v/>
      </c>
    </row>
    <row r="478" spans="2:20" ht="20.25" customHeight="1" x14ac:dyDescent="0.2">
      <c r="B478" s="130">
        <v>460</v>
      </c>
      <c r="C478" s="59"/>
      <c r="D478" s="59"/>
      <c r="E478" s="168"/>
      <c r="F478" s="204"/>
      <c r="G478" s="199" t="str">
        <f>IF(AND(C478&lt;&gt;"",D478&lt;&gt;"",E478&lt;&gt;"",F478&lt;&gt;""),Grunddaten!$G$4,"")</f>
        <v/>
      </c>
      <c r="H478" s="123"/>
      <c r="I478" s="161"/>
      <c r="J478" s="161"/>
      <c r="K478" s="161"/>
      <c r="L478" s="201"/>
      <c r="M478" s="143"/>
      <c r="N478" s="60"/>
      <c r="O478" s="61"/>
      <c r="P478" s="62"/>
      <c r="R478" s="16" t="str">
        <f t="shared" si="24"/>
        <v/>
      </c>
      <c r="S478" s="16" t="str">
        <f t="shared" si="25"/>
        <v/>
      </c>
      <c r="T478" s="16" t="str">
        <f t="shared" si="26"/>
        <v/>
      </c>
    </row>
    <row r="479" spans="2:20" ht="20.25" customHeight="1" x14ac:dyDescent="0.2">
      <c r="B479" s="130">
        <v>461</v>
      </c>
      <c r="C479" s="59"/>
      <c r="D479" s="59"/>
      <c r="E479" s="168"/>
      <c r="F479" s="204"/>
      <c r="G479" s="199" t="str">
        <f>IF(AND(C479&lt;&gt;"",D479&lt;&gt;"",E479&lt;&gt;"",F479&lt;&gt;""),Grunddaten!$G$4,"")</f>
        <v/>
      </c>
      <c r="H479" s="123"/>
      <c r="I479" s="161"/>
      <c r="J479" s="161"/>
      <c r="K479" s="161"/>
      <c r="L479" s="201"/>
      <c r="M479" s="143"/>
      <c r="N479" s="60"/>
      <c r="O479" s="61"/>
      <c r="P479" s="62"/>
      <c r="R479" s="16" t="str">
        <f t="shared" si="24"/>
        <v/>
      </c>
      <c r="S479" s="16" t="str">
        <f t="shared" si="25"/>
        <v/>
      </c>
      <c r="T479" s="16" t="str">
        <f t="shared" si="26"/>
        <v/>
      </c>
    </row>
    <row r="480" spans="2:20" ht="20.25" customHeight="1" x14ac:dyDescent="0.2">
      <c r="B480" s="130">
        <v>462</v>
      </c>
      <c r="C480" s="59"/>
      <c r="D480" s="59"/>
      <c r="E480" s="168"/>
      <c r="F480" s="204"/>
      <c r="G480" s="199" t="str">
        <f>IF(AND(C480&lt;&gt;"",D480&lt;&gt;"",E480&lt;&gt;"",F480&lt;&gt;""),Grunddaten!$G$4,"")</f>
        <v/>
      </c>
      <c r="H480" s="123"/>
      <c r="I480" s="161"/>
      <c r="J480" s="161"/>
      <c r="K480" s="161"/>
      <c r="L480" s="201"/>
      <c r="M480" s="143"/>
      <c r="N480" s="60"/>
      <c r="O480" s="61"/>
      <c r="P480" s="62"/>
      <c r="R480" s="16" t="str">
        <f t="shared" si="24"/>
        <v/>
      </c>
      <c r="S480" s="16" t="str">
        <f t="shared" si="25"/>
        <v/>
      </c>
      <c r="T480" s="16" t="str">
        <f t="shared" si="26"/>
        <v/>
      </c>
    </row>
    <row r="481" spans="2:20" ht="20.25" customHeight="1" x14ac:dyDescent="0.2">
      <c r="B481" s="130">
        <v>463</v>
      </c>
      <c r="C481" s="59"/>
      <c r="D481" s="59"/>
      <c r="E481" s="168"/>
      <c r="F481" s="204"/>
      <c r="G481" s="199" t="str">
        <f>IF(AND(C481&lt;&gt;"",D481&lt;&gt;"",E481&lt;&gt;"",F481&lt;&gt;""),Grunddaten!$G$4,"")</f>
        <v/>
      </c>
      <c r="H481" s="123"/>
      <c r="I481" s="161"/>
      <c r="J481" s="161"/>
      <c r="K481" s="161"/>
      <c r="L481" s="201"/>
      <c r="M481" s="143"/>
      <c r="N481" s="60"/>
      <c r="O481" s="61"/>
      <c r="P481" s="62"/>
      <c r="R481" s="16" t="str">
        <f t="shared" si="24"/>
        <v/>
      </c>
      <c r="S481" s="16" t="str">
        <f t="shared" si="25"/>
        <v/>
      </c>
      <c r="T481" s="16" t="str">
        <f t="shared" si="26"/>
        <v/>
      </c>
    </row>
    <row r="482" spans="2:20" ht="20.25" customHeight="1" x14ac:dyDescent="0.2">
      <c r="B482" s="130">
        <v>464</v>
      </c>
      <c r="C482" s="59"/>
      <c r="D482" s="59"/>
      <c r="E482" s="168"/>
      <c r="F482" s="204"/>
      <c r="G482" s="199" t="str">
        <f>IF(AND(C482&lt;&gt;"",D482&lt;&gt;"",E482&lt;&gt;"",F482&lt;&gt;""),Grunddaten!$G$4,"")</f>
        <v/>
      </c>
      <c r="H482" s="123"/>
      <c r="I482" s="161"/>
      <c r="J482" s="161"/>
      <c r="K482" s="161"/>
      <c r="L482" s="201"/>
      <c r="M482" s="143"/>
      <c r="N482" s="60"/>
      <c r="O482" s="61"/>
      <c r="P482" s="62"/>
      <c r="R482" s="16" t="str">
        <f t="shared" si="24"/>
        <v/>
      </c>
      <c r="S482" s="16" t="str">
        <f t="shared" si="25"/>
        <v/>
      </c>
      <c r="T482" s="16" t="str">
        <f t="shared" si="26"/>
        <v/>
      </c>
    </row>
    <row r="483" spans="2:20" ht="20.25" customHeight="1" x14ac:dyDescent="0.2">
      <c r="B483" s="130">
        <v>465</v>
      </c>
      <c r="C483" s="59"/>
      <c r="D483" s="59"/>
      <c r="E483" s="168"/>
      <c r="F483" s="204"/>
      <c r="G483" s="199" t="str">
        <f>IF(AND(C483&lt;&gt;"",D483&lt;&gt;"",E483&lt;&gt;"",F483&lt;&gt;""),Grunddaten!$G$4,"")</f>
        <v/>
      </c>
      <c r="H483" s="123"/>
      <c r="I483" s="161"/>
      <c r="J483" s="161"/>
      <c r="K483" s="161"/>
      <c r="L483" s="201"/>
      <c r="M483" s="143"/>
      <c r="N483" s="60"/>
      <c r="O483" s="61"/>
      <c r="P483" s="62"/>
      <c r="R483" s="16" t="str">
        <f t="shared" si="24"/>
        <v/>
      </c>
      <c r="S483" s="16" t="str">
        <f t="shared" si="25"/>
        <v/>
      </c>
      <c r="T483" s="16" t="str">
        <f t="shared" si="26"/>
        <v/>
      </c>
    </row>
    <row r="484" spans="2:20" ht="20.25" customHeight="1" x14ac:dyDescent="0.2">
      <c r="B484" s="130">
        <v>466</v>
      </c>
      <c r="C484" s="59"/>
      <c r="D484" s="59"/>
      <c r="E484" s="168"/>
      <c r="F484" s="204"/>
      <c r="G484" s="199" t="str">
        <f>IF(AND(C484&lt;&gt;"",D484&lt;&gt;"",E484&lt;&gt;"",F484&lt;&gt;""),Grunddaten!$G$4,"")</f>
        <v/>
      </c>
      <c r="H484" s="123"/>
      <c r="I484" s="161"/>
      <c r="J484" s="161"/>
      <c r="K484" s="161"/>
      <c r="L484" s="201"/>
      <c r="M484" s="143"/>
      <c r="N484" s="60"/>
      <c r="O484" s="61"/>
      <c r="P484" s="62"/>
      <c r="R484" s="16" t="str">
        <f t="shared" si="24"/>
        <v/>
      </c>
      <c r="S484" s="16" t="str">
        <f t="shared" si="25"/>
        <v/>
      </c>
      <c r="T484" s="16" t="str">
        <f t="shared" si="26"/>
        <v/>
      </c>
    </row>
    <row r="485" spans="2:20" ht="20.25" customHeight="1" x14ac:dyDescent="0.2">
      <c r="B485" s="130">
        <v>467</v>
      </c>
      <c r="C485" s="59"/>
      <c r="D485" s="59"/>
      <c r="E485" s="168"/>
      <c r="F485" s="204"/>
      <c r="G485" s="199" t="str">
        <f>IF(AND(C485&lt;&gt;"",D485&lt;&gt;"",E485&lt;&gt;"",F485&lt;&gt;""),Grunddaten!$G$4,"")</f>
        <v/>
      </c>
      <c r="H485" s="123"/>
      <c r="I485" s="161"/>
      <c r="J485" s="161"/>
      <c r="K485" s="161"/>
      <c r="L485" s="201"/>
      <c r="M485" s="143"/>
      <c r="N485" s="60"/>
      <c r="O485" s="61"/>
      <c r="P485" s="62"/>
      <c r="R485" s="16" t="str">
        <f t="shared" si="24"/>
        <v/>
      </c>
      <c r="S485" s="16" t="str">
        <f t="shared" si="25"/>
        <v/>
      </c>
      <c r="T485" s="16" t="str">
        <f t="shared" si="26"/>
        <v/>
      </c>
    </row>
    <row r="486" spans="2:20" ht="20.25" customHeight="1" x14ac:dyDescent="0.2">
      <c r="B486" s="130">
        <v>468</v>
      </c>
      <c r="C486" s="59"/>
      <c r="D486" s="59"/>
      <c r="E486" s="168"/>
      <c r="F486" s="204"/>
      <c r="G486" s="199" t="str">
        <f>IF(AND(C486&lt;&gt;"",D486&lt;&gt;"",E486&lt;&gt;"",F486&lt;&gt;""),Grunddaten!$G$4,"")</f>
        <v/>
      </c>
      <c r="H486" s="123"/>
      <c r="I486" s="161"/>
      <c r="J486" s="161"/>
      <c r="K486" s="161"/>
      <c r="L486" s="201"/>
      <c r="M486" s="143"/>
      <c r="N486" s="60"/>
      <c r="O486" s="61"/>
      <c r="P486" s="62"/>
      <c r="R486" s="16" t="str">
        <f t="shared" si="24"/>
        <v/>
      </c>
      <c r="S486" s="16" t="str">
        <f t="shared" si="25"/>
        <v/>
      </c>
      <c r="T486" s="16" t="str">
        <f t="shared" si="26"/>
        <v/>
      </c>
    </row>
    <row r="487" spans="2:20" ht="20.25" customHeight="1" x14ac:dyDescent="0.2">
      <c r="B487" s="130">
        <v>469</v>
      </c>
      <c r="C487" s="59"/>
      <c r="D487" s="59"/>
      <c r="E487" s="168"/>
      <c r="F487" s="204"/>
      <c r="G487" s="199" t="str">
        <f>IF(AND(C487&lt;&gt;"",D487&lt;&gt;"",E487&lt;&gt;"",F487&lt;&gt;""),Grunddaten!$G$4,"")</f>
        <v/>
      </c>
      <c r="H487" s="123"/>
      <c r="I487" s="161"/>
      <c r="J487" s="161"/>
      <c r="K487" s="161"/>
      <c r="L487" s="201"/>
      <c r="M487" s="143"/>
      <c r="N487" s="60"/>
      <c r="O487" s="61"/>
      <c r="P487" s="62"/>
      <c r="R487" s="16" t="str">
        <f t="shared" si="24"/>
        <v/>
      </c>
      <c r="S487" s="16" t="str">
        <f t="shared" si="25"/>
        <v/>
      </c>
      <c r="T487" s="16" t="str">
        <f t="shared" si="26"/>
        <v/>
      </c>
    </row>
    <row r="488" spans="2:20" ht="20.25" customHeight="1" x14ac:dyDescent="0.2">
      <c r="B488" s="130">
        <v>470</v>
      </c>
      <c r="C488" s="59"/>
      <c r="D488" s="59"/>
      <c r="E488" s="168"/>
      <c r="F488" s="204"/>
      <c r="G488" s="199" t="str">
        <f>IF(AND(C488&lt;&gt;"",D488&lt;&gt;"",E488&lt;&gt;"",F488&lt;&gt;""),Grunddaten!$G$4,"")</f>
        <v/>
      </c>
      <c r="H488" s="123"/>
      <c r="I488" s="161"/>
      <c r="J488" s="161"/>
      <c r="K488" s="161"/>
      <c r="L488" s="201"/>
      <c r="M488" s="143"/>
      <c r="N488" s="60"/>
      <c r="O488" s="61"/>
      <c r="P488" s="62"/>
      <c r="R488" s="16" t="str">
        <f t="shared" si="24"/>
        <v/>
      </c>
      <c r="S488" s="16" t="str">
        <f t="shared" si="25"/>
        <v/>
      </c>
      <c r="T488" s="16" t="str">
        <f t="shared" si="26"/>
        <v/>
      </c>
    </row>
    <row r="489" spans="2:20" ht="20.25" customHeight="1" x14ac:dyDescent="0.2">
      <c r="B489" s="130">
        <v>471</v>
      </c>
      <c r="C489" s="59"/>
      <c r="D489" s="59"/>
      <c r="E489" s="168"/>
      <c r="F489" s="204"/>
      <c r="G489" s="199" t="str">
        <f>IF(AND(C489&lt;&gt;"",D489&lt;&gt;"",E489&lt;&gt;"",F489&lt;&gt;""),Grunddaten!$G$4,"")</f>
        <v/>
      </c>
      <c r="H489" s="123"/>
      <c r="I489" s="161"/>
      <c r="J489" s="161"/>
      <c r="K489" s="161"/>
      <c r="L489" s="201"/>
      <c r="M489" s="143"/>
      <c r="N489" s="60"/>
      <c r="O489" s="61"/>
      <c r="P489" s="62"/>
      <c r="R489" s="16" t="str">
        <f t="shared" si="24"/>
        <v/>
      </c>
      <c r="S489" s="16" t="str">
        <f t="shared" si="25"/>
        <v/>
      </c>
      <c r="T489" s="16" t="str">
        <f t="shared" si="26"/>
        <v/>
      </c>
    </row>
    <row r="490" spans="2:20" ht="20.25" customHeight="1" x14ac:dyDescent="0.2">
      <c r="B490" s="130">
        <v>472</v>
      </c>
      <c r="C490" s="59"/>
      <c r="D490" s="59"/>
      <c r="E490" s="168"/>
      <c r="F490" s="204"/>
      <c r="G490" s="199" t="str">
        <f>IF(AND(C490&lt;&gt;"",D490&lt;&gt;"",E490&lt;&gt;"",F490&lt;&gt;""),Grunddaten!$G$4,"")</f>
        <v/>
      </c>
      <c r="H490" s="123"/>
      <c r="I490" s="161"/>
      <c r="J490" s="161"/>
      <c r="K490" s="161"/>
      <c r="L490" s="201"/>
      <c r="M490" s="143"/>
      <c r="N490" s="60"/>
      <c r="O490" s="61"/>
      <c r="P490" s="62"/>
      <c r="R490" s="16" t="str">
        <f t="shared" si="24"/>
        <v/>
      </c>
      <c r="S490" s="16" t="str">
        <f t="shared" si="25"/>
        <v/>
      </c>
      <c r="T490" s="16" t="str">
        <f t="shared" si="26"/>
        <v/>
      </c>
    </row>
    <row r="491" spans="2:20" ht="20.25" customHeight="1" x14ac:dyDescent="0.2">
      <c r="B491" s="130">
        <v>473</v>
      </c>
      <c r="C491" s="59"/>
      <c r="D491" s="59"/>
      <c r="E491" s="168"/>
      <c r="F491" s="204"/>
      <c r="G491" s="199" t="str">
        <f>IF(AND(C491&lt;&gt;"",D491&lt;&gt;"",E491&lt;&gt;"",F491&lt;&gt;""),Grunddaten!$G$4,"")</f>
        <v/>
      </c>
      <c r="H491" s="123"/>
      <c r="I491" s="161"/>
      <c r="J491" s="161"/>
      <c r="K491" s="161"/>
      <c r="L491" s="201"/>
      <c r="M491" s="143"/>
      <c r="N491" s="60"/>
      <c r="O491" s="61"/>
      <c r="P491" s="62"/>
      <c r="R491" s="16" t="str">
        <f t="shared" si="24"/>
        <v/>
      </c>
      <c r="S491" s="16" t="str">
        <f t="shared" si="25"/>
        <v/>
      </c>
      <c r="T491" s="16" t="str">
        <f t="shared" si="26"/>
        <v/>
      </c>
    </row>
    <row r="492" spans="2:20" ht="20.25" customHeight="1" x14ac:dyDescent="0.2">
      <c r="B492" s="130">
        <v>474</v>
      </c>
      <c r="C492" s="59"/>
      <c r="D492" s="59"/>
      <c r="E492" s="168"/>
      <c r="F492" s="204"/>
      <c r="G492" s="199" t="str">
        <f>IF(AND(C492&lt;&gt;"",D492&lt;&gt;"",E492&lt;&gt;"",F492&lt;&gt;""),Grunddaten!$G$4,"")</f>
        <v/>
      </c>
      <c r="H492" s="123"/>
      <c r="I492" s="161"/>
      <c r="J492" s="161"/>
      <c r="K492" s="161"/>
      <c r="L492" s="201"/>
      <c r="M492" s="143"/>
      <c r="N492" s="60"/>
      <c r="O492" s="61"/>
      <c r="P492" s="62"/>
      <c r="R492" s="16" t="str">
        <f t="shared" si="24"/>
        <v/>
      </c>
      <c r="S492" s="16" t="str">
        <f t="shared" si="25"/>
        <v/>
      </c>
      <c r="T492" s="16" t="str">
        <f t="shared" si="26"/>
        <v/>
      </c>
    </row>
    <row r="493" spans="2:20" ht="20.25" customHeight="1" x14ac:dyDescent="0.2">
      <c r="B493" s="130">
        <v>475</v>
      </c>
      <c r="C493" s="59"/>
      <c r="D493" s="59"/>
      <c r="E493" s="168"/>
      <c r="F493" s="204"/>
      <c r="G493" s="199" t="str">
        <f>IF(AND(C493&lt;&gt;"",D493&lt;&gt;"",E493&lt;&gt;"",F493&lt;&gt;""),Grunddaten!$G$4,"")</f>
        <v/>
      </c>
      <c r="H493" s="123"/>
      <c r="I493" s="161"/>
      <c r="J493" s="161"/>
      <c r="K493" s="161"/>
      <c r="L493" s="201"/>
      <c r="M493" s="143"/>
      <c r="N493" s="60"/>
      <c r="O493" s="61"/>
      <c r="P493" s="62"/>
      <c r="R493" s="16" t="str">
        <f t="shared" si="24"/>
        <v/>
      </c>
      <c r="S493" s="16" t="str">
        <f t="shared" si="25"/>
        <v/>
      </c>
      <c r="T493" s="16" t="str">
        <f t="shared" si="26"/>
        <v/>
      </c>
    </row>
    <row r="494" spans="2:20" ht="20.25" customHeight="1" x14ac:dyDescent="0.2">
      <c r="B494" s="130">
        <v>476</v>
      </c>
      <c r="C494" s="59"/>
      <c r="D494" s="59"/>
      <c r="E494" s="168"/>
      <c r="F494" s="204"/>
      <c r="G494" s="199" t="str">
        <f>IF(AND(C494&lt;&gt;"",D494&lt;&gt;"",E494&lt;&gt;"",F494&lt;&gt;""),Grunddaten!$G$4,"")</f>
        <v/>
      </c>
      <c r="H494" s="123"/>
      <c r="I494" s="161"/>
      <c r="J494" s="161"/>
      <c r="K494" s="161"/>
      <c r="L494" s="201"/>
      <c r="M494" s="143"/>
      <c r="N494" s="60"/>
      <c r="O494" s="61"/>
      <c r="P494" s="62"/>
      <c r="R494" s="16" t="str">
        <f t="shared" si="24"/>
        <v/>
      </c>
      <c r="S494" s="16" t="str">
        <f t="shared" si="25"/>
        <v/>
      </c>
      <c r="T494" s="16" t="str">
        <f t="shared" si="26"/>
        <v/>
      </c>
    </row>
    <row r="495" spans="2:20" ht="20.25" customHeight="1" x14ac:dyDescent="0.2">
      <c r="B495" s="130">
        <v>477</v>
      </c>
      <c r="C495" s="59"/>
      <c r="D495" s="59"/>
      <c r="E495" s="168"/>
      <c r="F495" s="204"/>
      <c r="G495" s="199" t="str">
        <f>IF(AND(C495&lt;&gt;"",D495&lt;&gt;"",E495&lt;&gt;"",F495&lt;&gt;""),Grunddaten!$G$4,"")</f>
        <v/>
      </c>
      <c r="H495" s="123"/>
      <c r="I495" s="161"/>
      <c r="J495" s="161"/>
      <c r="K495" s="161"/>
      <c r="L495" s="201"/>
      <c r="M495" s="143"/>
      <c r="N495" s="60"/>
      <c r="O495" s="61"/>
      <c r="P495" s="62"/>
      <c r="R495" s="16" t="str">
        <f t="shared" si="24"/>
        <v/>
      </c>
      <c r="S495" s="16" t="str">
        <f t="shared" si="25"/>
        <v/>
      </c>
      <c r="T495" s="16" t="str">
        <f t="shared" si="26"/>
        <v/>
      </c>
    </row>
    <row r="496" spans="2:20" ht="20.25" customHeight="1" x14ac:dyDescent="0.2">
      <c r="B496" s="130">
        <v>478</v>
      </c>
      <c r="C496" s="59"/>
      <c r="D496" s="59"/>
      <c r="E496" s="168"/>
      <c r="F496" s="204"/>
      <c r="G496" s="199" t="str">
        <f>IF(AND(C496&lt;&gt;"",D496&lt;&gt;"",E496&lt;&gt;"",F496&lt;&gt;""),Grunddaten!$G$4,"")</f>
        <v/>
      </c>
      <c r="H496" s="123"/>
      <c r="I496" s="161"/>
      <c r="J496" s="161"/>
      <c r="K496" s="161"/>
      <c r="L496" s="201"/>
      <c r="M496" s="143"/>
      <c r="N496" s="60"/>
      <c r="O496" s="61"/>
      <c r="P496" s="62"/>
      <c r="R496" s="16" t="str">
        <f t="shared" si="24"/>
        <v/>
      </c>
      <c r="S496" s="16" t="str">
        <f t="shared" si="25"/>
        <v/>
      </c>
      <c r="T496" s="16" t="str">
        <f t="shared" si="26"/>
        <v/>
      </c>
    </row>
    <row r="497" spans="2:20" ht="20.25" customHeight="1" x14ac:dyDescent="0.2">
      <c r="B497" s="130">
        <v>479</v>
      </c>
      <c r="C497" s="59"/>
      <c r="D497" s="59"/>
      <c r="E497" s="168"/>
      <c r="F497" s="204"/>
      <c r="G497" s="199" t="str">
        <f>IF(AND(C497&lt;&gt;"",D497&lt;&gt;"",E497&lt;&gt;"",F497&lt;&gt;""),Grunddaten!$G$4,"")</f>
        <v/>
      </c>
      <c r="H497" s="123"/>
      <c r="I497" s="161"/>
      <c r="J497" s="161"/>
      <c r="K497" s="161"/>
      <c r="L497" s="201"/>
      <c r="M497" s="143"/>
      <c r="N497" s="60"/>
      <c r="O497" s="61"/>
      <c r="P497" s="62"/>
      <c r="R497" s="16" t="str">
        <f t="shared" si="24"/>
        <v/>
      </c>
      <c r="S497" s="16" t="str">
        <f t="shared" si="25"/>
        <v/>
      </c>
      <c r="T497" s="16" t="str">
        <f t="shared" si="26"/>
        <v/>
      </c>
    </row>
    <row r="498" spans="2:20" ht="20.25" customHeight="1" x14ac:dyDescent="0.2">
      <c r="B498" s="130">
        <v>480</v>
      </c>
      <c r="C498" s="59"/>
      <c r="D498" s="59"/>
      <c r="E498" s="168"/>
      <c r="F498" s="204"/>
      <c r="G498" s="199" t="str">
        <f>IF(AND(C498&lt;&gt;"",D498&lt;&gt;"",E498&lt;&gt;"",F498&lt;&gt;""),Grunddaten!$G$4,"")</f>
        <v/>
      </c>
      <c r="H498" s="123"/>
      <c r="I498" s="161"/>
      <c r="J498" s="161"/>
      <c r="K498" s="161"/>
      <c r="L498" s="201"/>
      <c r="M498" s="143"/>
      <c r="N498" s="60"/>
      <c r="O498" s="61"/>
      <c r="P498" s="62"/>
      <c r="R498" s="16" t="str">
        <f t="shared" si="24"/>
        <v/>
      </c>
      <c r="S498" s="16" t="str">
        <f t="shared" si="25"/>
        <v/>
      </c>
      <c r="T498" s="16" t="str">
        <f t="shared" si="26"/>
        <v/>
      </c>
    </row>
    <row r="499" spans="2:20" ht="20.25" customHeight="1" x14ac:dyDescent="0.2">
      <c r="B499" s="130">
        <v>481</v>
      </c>
      <c r="C499" s="59"/>
      <c r="D499" s="59"/>
      <c r="E499" s="168"/>
      <c r="F499" s="204"/>
      <c r="G499" s="199" t="str">
        <f>IF(AND(C499&lt;&gt;"",D499&lt;&gt;"",E499&lt;&gt;"",F499&lt;&gt;""),Grunddaten!$G$4,"")</f>
        <v/>
      </c>
      <c r="H499" s="123"/>
      <c r="I499" s="161"/>
      <c r="J499" s="161"/>
      <c r="K499" s="161"/>
      <c r="L499" s="201"/>
      <c r="M499" s="143"/>
      <c r="N499" s="60"/>
      <c r="O499" s="61"/>
      <c r="P499" s="62"/>
      <c r="R499" s="16" t="str">
        <f t="shared" si="24"/>
        <v/>
      </c>
      <c r="S499" s="16" t="str">
        <f t="shared" si="25"/>
        <v/>
      </c>
      <c r="T499" s="16" t="str">
        <f t="shared" si="26"/>
        <v/>
      </c>
    </row>
    <row r="500" spans="2:20" ht="20.25" customHeight="1" x14ac:dyDescent="0.2">
      <c r="B500" s="130">
        <v>482</v>
      </c>
      <c r="C500" s="59"/>
      <c r="D500" s="59"/>
      <c r="E500" s="168"/>
      <c r="F500" s="204"/>
      <c r="G500" s="199" t="str">
        <f>IF(AND(C500&lt;&gt;"",D500&lt;&gt;"",E500&lt;&gt;"",F500&lt;&gt;""),Grunddaten!$G$4,"")</f>
        <v/>
      </c>
      <c r="H500" s="123"/>
      <c r="I500" s="161"/>
      <c r="J500" s="161"/>
      <c r="K500" s="161"/>
      <c r="L500" s="201"/>
      <c r="M500" s="143"/>
      <c r="N500" s="60"/>
      <c r="O500" s="61"/>
      <c r="P500" s="62"/>
      <c r="R500" s="16" t="str">
        <f t="shared" si="24"/>
        <v/>
      </c>
      <c r="S500" s="16" t="str">
        <f t="shared" si="25"/>
        <v/>
      </c>
      <c r="T500" s="16" t="str">
        <f t="shared" si="26"/>
        <v/>
      </c>
    </row>
    <row r="501" spans="2:20" ht="20.25" customHeight="1" x14ac:dyDescent="0.2">
      <c r="B501" s="130">
        <v>483</v>
      </c>
      <c r="C501" s="59"/>
      <c r="D501" s="59"/>
      <c r="E501" s="168"/>
      <c r="F501" s="204"/>
      <c r="G501" s="199" t="str">
        <f>IF(AND(C501&lt;&gt;"",D501&lt;&gt;"",E501&lt;&gt;"",F501&lt;&gt;""),Grunddaten!$G$4,"")</f>
        <v/>
      </c>
      <c r="H501" s="123"/>
      <c r="I501" s="161"/>
      <c r="J501" s="161"/>
      <c r="K501" s="161"/>
      <c r="L501" s="201"/>
      <c r="M501" s="143"/>
      <c r="N501" s="60"/>
      <c r="O501" s="61"/>
      <c r="P501" s="62"/>
      <c r="R501" s="16" t="str">
        <f t="shared" si="24"/>
        <v/>
      </c>
      <c r="S501" s="16" t="str">
        <f t="shared" si="25"/>
        <v/>
      </c>
      <c r="T501" s="16" t="str">
        <f t="shared" si="26"/>
        <v/>
      </c>
    </row>
    <row r="502" spans="2:20" ht="20.25" customHeight="1" x14ac:dyDescent="0.2">
      <c r="B502" s="130">
        <v>484</v>
      </c>
      <c r="C502" s="59"/>
      <c r="D502" s="59"/>
      <c r="E502" s="168"/>
      <c r="F502" s="204"/>
      <c r="G502" s="199" t="str">
        <f>IF(AND(C502&lt;&gt;"",D502&lt;&gt;"",E502&lt;&gt;"",F502&lt;&gt;""),Grunddaten!$G$4,"")</f>
        <v/>
      </c>
      <c r="H502" s="123"/>
      <c r="I502" s="161"/>
      <c r="J502" s="161"/>
      <c r="K502" s="161"/>
      <c r="L502" s="201"/>
      <c r="M502" s="143"/>
      <c r="N502" s="60"/>
      <c r="O502" s="61"/>
      <c r="P502" s="62"/>
      <c r="R502" s="16" t="str">
        <f t="shared" si="24"/>
        <v/>
      </c>
      <c r="S502" s="16" t="str">
        <f t="shared" si="25"/>
        <v/>
      </c>
      <c r="T502" s="16" t="str">
        <f t="shared" si="26"/>
        <v/>
      </c>
    </row>
    <row r="503" spans="2:20" ht="20.25" customHeight="1" x14ac:dyDescent="0.2">
      <c r="B503" s="130">
        <v>485</v>
      </c>
      <c r="C503" s="59"/>
      <c r="D503" s="59"/>
      <c r="E503" s="168"/>
      <c r="F503" s="204"/>
      <c r="G503" s="199" t="str">
        <f>IF(AND(C503&lt;&gt;"",D503&lt;&gt;"",E503&lt;&gt;"",F503&lt;&gt;""),Grunddaten!$G$4,"")</f>
        <v/>
      </c>
      <c r="H503" s="123"/>
      <c r="I503" s="161"/>
      <c r="J503" s="161"/>
      <c r="K503" s="161"/>
      <c r="L503" s="201"/>
      <c r="M503" s="143"/>
      <c r="N503" s="60"/>
      <c r="O503" s="61"/>
      <c r="P503" s="62"/>
      <c r="R503" s="16" t="str">
        <f t="shared" si="24"/>
        <v/>
      </c>
      <c r="S503" s="16" t="str">
        <f t="shared" si="25"/>
        <v/>
      </c>
      <c r="T503" s="16" t="str">
        <f t="shared" si="26"/>
        <v/>
      </c>
    </row>
    <row r="504" spans="2:20" ht="20.25" customHeight="1" x14ac:dyDescent="0.2">
      <c r="B504" s="130">
        <v>486</v>
      </c>
      <c r="C504" s="59"/>
      <c r="D504" s="59"/>
      <c r="E504" s="168"/>
      <c r="F504" s="204"/>
      <c r="G504" s="199" t="str">
        <f>IF(AND(C504&lt;&gt;"",D504&lt;&gt;"",E504&lt;&gt;"",F504&lt;&gt;""),Grunddaten!$G$4,"")</f>
        <v/>
      </c>
      <c r="H504" s="123"/>
      <c r="I504" s="161"/>
      <c r="J504" s="161"/>
      <c r="K504" s="161"/>
      <c r="L504" s="201"/>
      <c r="M504" s="143"/>
      <c r="N504" s="60"/>
      <c r="O504" s="61"/>
      <c r="P504" s="62"/>
      <c r="R504" s="16" t="str">
        <f t="shared" si="24"/>
        <v/>
      </c>
      <c r="S504" s="16" t="str">
        <f t="shared" si="25"/>
        <v/>
      </c>
      <c r="T504" s="16" t="str">
        <f t="shared" si="26"/>
        <v/>
      </c>
    </row>
    <row r="505" spans="2:20" ht="20.25" customHeight="1" x14ac:dyDescent="0.2">
      <c r="B505" s="130">
        <v>487</v>
      </c>
      <c r="C505" s="59"/>
      <c r="D505" s="59"/>
      <c r="E505" s="168"/>
      <c r="F505" s="204"/>
      <c r="G505" s="199" t="str">
        <f>IF(AND(C505&lt;&gt;"",D505&lt;&gt;"",E505&lt;&gt;"",F505&lt;&gt;""),Grunddaten!$G$4,"")</f>
        <v/>
      </c>
      <c r="H505" s="123"/>
      <c r="I505" s="161"/>
      <c r="J505" s="161"/>
      <c r="K505" s="161"/>
      <c r="L505" s="201"/>
      <c r="M505" s="143"/>
      <c r="N505" s="60"/>
      <c r="O505" s="61"/>
      <c r="P505" s="62"/>
      <c r="R505" s="16" t="str">
        <f t="shared" si="24"/>
        <v/>
      </c>
      <c r="S505" s="16" t="str">
        <f t="shared" si="25"/>
        <v/>
      </c>
      <c r="T505" s="16" t="str">
        <f t="shared" si="26"/>
        <v/>
      </c>
    </row>
    <row r="506" spans="2:20" ht="20.25" customHeight="1" x14ac:dyDescent="0.2">
      <c r="B506" s="130">
        <v>488</v>
      </c>
      <c r="C506" s="59"/>
      <c r="D506" s="59"/>
      <c r="E506" s="168"/>
      <c r="F506" s="204"/>
      <c r="G506" s="199" t="str">
        <f>IF(AND(C506&lt;&gt;"",D506&lt;&gt;"",E506&lt;&gt;"",F506&lt;&gt;""),Grunddaten!$G$4,"")</f>
        <v/>
      </c>
      <c r="H506" s="123"/>
      <c r="I506" s="161"/>
      <c r="J506" s="161"/>
      <c r="K506" s="161"/>
      <c r="L506" s="201"/>
      <c r="M506" s="143"/>
      <c r="N506" s="60"/>
      <c r="O506" s="61"/>
      <c r="P506" s="62"/>
      <c r="R506" s="16" t="str">
        <f t="shared" si="24"/>
        <v/>
      </c>
      <c r="S506" s="16" t="str">
        <f t="shared" si="25"/>
        <v/>
      </c>
      <c r="T506" s="16" t="str">
        <f t="shared" si="26"/>
        <v/>
      </c>
    </row>
    <row r="507" spans="2:20" ht="20.25" customHeight="1" x14ac:dyDescent="0.2">
      <c r="B507" s="130">
        <v>489</v>
      </c>
      <c r="C507" s="59"/>
      <c r="D507" s="59"/>
      <c r="E507" s="168"/>
      <c r="F507" s="204"/>
      <c r="G507" s="199" t="str">
        <f>IF(AND(C507&lt;&gt;"",D507&lt;&gt;"",E507&lt;&gt;"",F507&lt;&gt;""),Grunddaten!$G$4,"")</f>
        <v/>
      </c>
      <c r="H507" s="123"/>
      <c r="I507" s="161"/>
      <c r="J507" s="161"/>
      <c r="K507" s="161"/>
      <c r="L507" s="201"/>
      <c r="M507" s="143"/>
      <c r="N507" s="60"/>
      <c r="O507" s="61"/>
      <c r="P507" s="62"/>
      <c r="R507" s="16" t="str">
        <f t="shared" si="24"/>
        <v/>
      </c>
      <c r="S507" s="16" t="str">
        <f t="shared" si="25"/>
        <v/>
      </c>
      <c r="T507" s="16" t="str">
        <f t="shared" si="26"/>
        <v/>
      </c>
    </row>
    <row r="508" spans="2:20" ht="20.25" customHeight="1" x14ac:dyDescent="0.2">
      <c r="B508" s="130">
        <v>490</v>
      </c>
      <c r="C508" s="59"/>
      <c r="D508" s="59"/>
      <c r="E508" s="168"/>
      <c r="F508" s="204"/>
      <c r="G508" s="199" t="str">
        <f>IF(AND(C508&lt;&gt;"",D508&lt;&gt;"",E508&lt;&gt;"",F508&lt;&gt;""),Grunddaten!$G$4,"")</f>
        <v/>
      </c>
      <c r="H508" s="123"/>
      <c r="I508" s="161"/>
      <c r="J508" s="161"/>
      <c r="K508" s="161"/>
      <c r="L508" s="201"/>
      <c r="M508" s="143"/>
      <c r="N508" s="60"/>
      <c r="O508" s="61"/>
      <c r="P508" s="62"/>
      <c r="R508" s="16" t="str">
        <f t="shared" si="24"/>
        <v/>
      </c>
      <c r="S508" s="16" t="str">
        <f t="shared" si="25"/>
        <v/>
      </c>
      <c r="T508" s="16" t="str">
        <f t="shared" si="26"/>
        <v/>
      </c>
    </row>
    <row r="509" spans="2:20" ht="20.25" customHeight="1" x14ac:dyDescent="0.2">
      <c r="B509" s="130">
        <v>491</v>
      </c>
      <c r="C509" s="59"/>
      <c r="D509" s="59"/>
      <c r="E509" s="168"/>
      <c r="F509" s="204"/>
      <c r="G509" s="199" t="str">
        <f>IF(AND(C509&lt;&gt;"",D509&lt;&gt;"",E509&lt;&gt;"",F509&lt;&gt;""),Grunddaten!$G$4,"")</f>
        <v/>
      </c>
      <c r="H509" s="123"/>
      <c r="I509" s="161"/>
      <c r="J509" s="161"/>
      <c r="K509" s="161"/>
      <c r="L509" s="201"/>
      <c r="M509" s="143"/>
      <c r="N509" s="60"/>
      <c r="O509" s="61"/>
      <c r="P509" s="62"/>
      <c r="R509" s="16" t="str">
        <f t="shared" si="24"/>
        <v/>
      </c>
      <c r="S509" s="16" t="str">
        <f t="shared" si="25"/>
        <v/>
      </c>
      <c r="T509" s="16" t="str">
        <f t="shared" si="26"/>
        <v/>
      </c>
    </row>
    <row r="510" spans="2:20" ht="20.25" customHeight="1" x14ac:dyDescent="0.2">
      <c r="B510" s="130">
        <v>492</v>
      </c>
      <c r="C510" s="59"/>
      <c r="D510" s="59"/>
      <c r="E510" s="168"/>
      <c r="F510" s="204"/>
      <c r="G510" s="199" t="str">
        <f>IF(AND(C510&lt;&gt;"",D510&lt;&gt;"",E510&lt;&gt;"",F510&lt;&gt;""),Grunddaten!$G$4,"")</f>
        <v/>
      </c>
      <c r="H510" s="123"/>
      <c r="I510" s="161"/>
      <c r="J510" s="161"/>
      <c r="K510" s="161"/>
      <c r="L510" s="201"/>
      <c r="M510" s="143"/>
      <c r="N510" s="60"/>
      <c r="O510" s="61"/>
      <c r="P510" s="62"/>
      <c r="R510" s="16" t="str">
        <f t="shared" si="24"/>
        <v/>
      </c>
      <c r="S510" s="16" t="str">
        <f t="shared" si="25"/>
        <v/>
      </c>
      <c r="T510" s="16" t="str">
        <f t="shared" si="26"/>
        <v/>
      </c>
    </row>
    <row r="511" spans="2:20" ht="20.25" customHeight="1" x14ac:dyDescent="0.2">
      <c r="B511" s="130">
        <v>493</v>
      </c>
      <c r="C511" s="59"/>
      <c r="D511" s="59"/>
      <c r="E511" s="168"/>
      <c r="F511" s="204"/>
      <c r="G511" s="199" t="str">
        <f>IF(AND(C511&lt;&gt;"",D511&lt;&gt;"",E511&lt;&gt;"",F511&lt;&gt;""),Grunddaten!$G$4,"")</f>
        <v/>
      </c>
      <c r="H511" s="123"/>
      <c r="I511" s="161"/>
      <c r="J511" s="161"/>
      <c r="K511" s="161"/>
      <c r="L511" s="201"/>
      <c r="M511" s="143"/>
      <c r="N511" s="60"/>
      <c r="O511" s="61"/>
      <c r="P511" s="62"/>
      <c r="R511" s="16" t="str">
        <f t="shared" si="24"/>
        <v/>
      </c>
      <c r="S511" s="16" t="str">
        <f t="shared" si="25"/>
        <v/>
      </c>
      <c r="T511" s="16" t="str">
        <f t="shared" si="26"/>
        <v/>
      </c>
    </row>
    <row r="512" spans="2:20" ht="20.25" customHeight="1" x14ac:dyDescent="0.2">
      <c r="B512" s="130">
        <v>494</v>
      </c>
      <c r="C512" s="59"/>
      <c r="D512" s="59"/>
      <c r="E512" s="168"/>
      <c r="F512" s="204"/>
      <c r="G512" s="199" t="str">
        <f>IF(AND(C512&lt;&gt;"",D512&lt;&gt;"",E512&lt;&gt;"",F512&lt;&gt;""),Grunddaten!$G$4,"")</f>
        <v/>
      </c>
      <c r="H512" s="123"/>
      <c r="I512" s="161"/>
      <c r="J512" s="161"/>
      <c r="K512" s="161"/>
      <c r="L512" s="201"/>
      <c r="M512" s="143"/>
      <c r="N512" s="60"/>
      <c r="O512" s="61"/>
      <c r="P512" s="62"/>
      <c r="R512" s="16" t="str">
        <f t="shared" si="24"/>
        <v/>
      </c>
      <c r="S512" s="16" t="str">
        <f t="shared" si="25"/>
        <v/>
      </c>
      <c r="T512" s="16" t="str">
        <f t="shared" si="26"/>
        <v/>
      </c>
    </row>
    <row r="513" spans="2:20" ht="20.25" customHeight="1" x14ac:dyDescent="0.2">
      <c r="B513" s="130">
        <v>495</v>
      </c>
      <c r="C513" s="59"/>
      <c r="D513" s="59"/>
      <c r="E513" s="168"/>
      <c r="F513" s="204"/>
      <c r="G513" s="199" t="str">
        <f>IF(AND(C513&lt;&gt;"",D513&lt;&gt;"",E513&lt;&gt;"",F513&lt;&gt;""),Grunddaten!$G$4,"")</f>
        <v/>
      </c>
      <c r="H513" s="123"/>
      <c r="I513" s="161"/>
      <c r="J513" s="161"/>
      <c r="K513" s="161"/>
      <c r="L513" s="201"/>
      <c r="M513" s="143"/>
      <c r="N513" s="60"/>
      <c r="O513" s="61"/>
      <c r="P513" s="62"/>
      <c r="R513" s="16" t="str">
        <f t="shared" si="24"/>
        <v/>
      </c>
      <c r="S513" s="16" t="str">
        <f t="shared" si="25"/>
        <v/>
      </c>
      <c r="T513" s="16" t="str">
        <f t="shared" si="26"/>
        <v/>
      </c>
    </row>
    <row r="514" spans="2:20" ht="20.25" customHeight="1" x14ac:dyDescent="0.2">
      <c r="B514" s="130">
        <v>496</v>
      </c>
      <c r="C514" s="59"/>
      <c r="D514" s="59"/>
      <c r="E514" s="168"/>
      <c r="F514" s="204"/>
      <c r="G514" s="199" t="str">
        <f>IF(AND(C514&lt;&gt;"",D514&lt;&gt;"",E514&lt;&gt;"",F514&lt;&gt;""),Grunddaten!$G$4,"")</f>
        <v/>
      </c>
      <c r="H514" s="123"/>
      <c r="I514" s="161"/>
      <c r="J514" s="161"/>
      <c r="K514" s="161"/>
      <c r="L514" s="201"/>
      <c r="M514" s="143"/>
      <c r="N514" s="60"/>
      <c r="O514" s="61"/>
      <c r="P514" s="62"/>
      <c r="R514" s="16" t="str">
        <f t="shared" si="24"/>
        <v/>
      </c>
      <c r="S514" s="16" t="str">
        <f t="shared" si="25"/>
        <v/>
      </c>
      <c r="T514" s="16" t="str">
        <f t="shared" si="26"/>
        <v/>
      </c>
    </row>
    <row r="515" spans="2:20" ht="20.25" customHeight="1" x14ac:dyDescent="0.2">
      <c r="B515" s="130">
        <v>497</v>
      </c>
      <c r="C515" s="59"/>
      <c r="D515" s="59"/>
      <c r="E515" s="168"/>
      <c r="F515" s="204"/>
      <c r="G515" s="199" t="str">
        <f>IF(AND(C515&lt;&gt;"",D515&lt;&gt;"",E515&lt;&gt;"",F515&lt;&gt;""),Grunddaten!$G$4,"")</f>
        <v/>
      </c>
      <c r="H515" s="123"/>
      <c r="I515" s="161"/>
      <c r="J515" s="161"/>
      <c r="K515" s="161"/>
      <c r="L515" s="201"/>
      <c r="M515" s="143"/>
      <c r="N515" s="60"/>
      <c r="O515" s="61"/>
      <c r="P515" s="62"/>
      <c r="R515" s="16" t="str">
        <f t="shared" si="24"/>
        <v/>
      </c>
      <c r="S515" s="16" t="str">
        <f t="shared" si="25"/>
        <v/>
      </c>
      <c r="T515" s="16" t="str">
        <f t="shared" si="26"/>
        <v/>
      </c>
    </row>
    <row r="516" spans="2:20" ht="20.25" customHeight="1" x14ac:dyDescent="0.2">
      <c r="B516" s="130">
        <v>498</v>
      </c>
      <c r="C516" s="59"/>
      <c r="D516" s="59"/>
      <c r="E516" s="168"/>
      <c r="F516" s="204"/>
      <c r="G516" s="199" t="str">
        <f>IF(AND(C516&lt;&gt;"",D516&lt;&gt;"",E516&lt;&gt;"",F516&lt;&gt;""),Grunddaten!$G$4,"")</f>
        <v/>
      </c>
      <c r="H516" s="123"/>
      <c r="I516" s="161"/>
      <c r="J516" s="161"/>
      <c r="K516" s="161"/>
      <c r="L516" s="201"/>
      <c r="M516" s="143"/>
      <c r="N516" s="60"/>
      <c r="O516" s="61"/>
      <c r="P516" s="62"/>
      <c r="R516" s="16" t="str">
        <f t="shared" si="24"/>
        <v/>
      </c>
      <c r="S516" s="16" t="str">
        <f t="shared" si="25"/>
        <v/>
      </c>
      <c r="T516" s="16" t="str">
        <f t="shared" si="26"/>
        <v/>
      </c>
    </row>
    <row r="517" spans="2:20" ht="20.25" customHeight="1" x14ac:dyDescent="0.2">
      <c r="B517" s="130">
        <v>499</v>
      </c>
      <c r="C517" s="59"/>
      <c r="D517" s="59"/>
      <c r="E517" s="168"/>
      <c r="F517" s="204"/>
      <c r="G517" s="199" t="str">
        <f>IF(AND(C517&lt;&gt;"",D517&lt;&gt;"",E517&lt;&gt;"",F517&lt;&gt;""),Grunddaten!$G$4,"")</f>
        <v/>
      </c>
      <c r="H517" s="123"/>
      <c r="I517" s="161"/>
      <c r="J517" s="161"/>
      <c r="K517" s="161"/>
      <c r="L517" s="201"/>
      <c r="M517" s="143"/>
      <c r="N517" s="60"/>
      <c r="O517" s="61"/>
      <c r="P517" s="62"/>
      <c r="R517" s="16" t="str">
        <f t="shared" si="24"/>
        <v/>
      </c>
      <c r="S517" s="16" t="str">
        <f t="shared" si="25"/>
        <v/>
      </c>
      <c r="T517" s="16" t="str">
        <f t="shared" si="26"/>
        <v/>
      </c>
    </row>
    <row r="518" spans="2:20" ht="20.25" customHeight="1" x14ac:dyDescent="0.2">
      <c r="B518" s="130">
        <v>500</v>
      </c>
      <c r="C518" s="59"/>
      <c r="D518" s="59"/>
      <c r="E518" s="168"/>
      <c r="F518" s="204"/>
      <c r="G518" s="199" t="str">
        <f>IF(AND(C518&lt;&gt;"",D518&lt;&gt;"",E518&lt;&gt;"",F518&lt;&gt;""),Grunddaten!$G$4,"")</f>
        <v/>
      </c>
      <c r="H518" s="123"/>
      <c r="I518" s="161"/>
      <c r="J518" s="161"/>
      <c r="K518" s="161"/>
      <c r="L518" s="201"/>
      <c r="M518" s="143"/>
      <c r="N518" s="60"/>
      <c r="O518" s="61"/>
      <c r="P518" s="62"/>
      <c r="R518" s="16" t="str">
        <f t="shared" si="24"/>
        <v/>
      </c>
      <c r="S518" s="16" t="str">
        <f t="shared" si="25"/>
        <v/>
      </c>
      <c r="T518" s="16" t="str">
        <f t="shared" si="26"/>
        <v/>
      </c>
    </row>
    <row r="519" spans="2:20" ht="20.25" customHeight="1" x14ac:dyDescent="0.2">
      <c r="B519" s="130">
        <v>501</v>
      </c>
      <c r="C519" s="59"/>
      <c r="D519" s="59"/>
      <c r="E519" s="168"/>
      <c r="F519" s="204"/>
      <c r="G519" s="199" t="str">
        <f>IF(AND(C519&lt;&gt;"",D519&lt;&gt;"",E519&lt;&gt;"",F519&lt;&gt;""),Grunddaten!$G$4,"")</f>
        <v/>
      </c>
      <c r="H519" s="123"/>
      <c r="I519" s="161"/>
      <c r="J519" s="161"/>
      <c r="K519" s="161"/>
      <c r="L519" s="201"/>
      <c r="M519" s="143"/>
      <c r="N519" s="60"/>
      <c r="O519" s="61"/>
      <c r="P519" s="62"/>
      <c r="R519" s="16" t="str">
        <f t="shared" si="24"/>
        <v/>
      </c>
      <c r="S519" s="16" t="str">
        <f t="shared" si="25"/>
        <v/>
      </c>
      <c r="T519" s="16" t="str">
        <f t="shared" si="26"/>
        <v/>
      </c>
    </row>
    <row r="520" spans="2:20" ht="20.25" customHeight="1" x14ac:dyDescent="0.2">
      <c r="B520" s="130">
        <v>502</v>
      </c>
      <c r="C520" s="59"/>
      <c r="D520" s="59"/>
      <c r="E520" s="168"/>
      <c r="F520" s="204"/>
      <c r="G520" s="199" t="str">
        <f>IF(AND(C520&lt;&gt;"",D520&lt;&gt;"",E520&lt;&gt;"",F520&lt;&gt;""),Grunddaten!$G$4,"")</f>
        <v/>
      </c>
      <c r="H520" s="123"/>
      <c r="I520" s="161"/>
      <c r="J520" s="161"/>
      <c r="K520" s="161"/>
      <c r="L520" s="201"/>
      <c r="M520" s="143"/>
      <c r="N520" s="60"/>
      <c r="O520" s="61"/>
      <c r="P520" s="62"/>
      <c r="R520" s="16" t="str">
        <f t="shared" si="24"/>
        <v/>
      </c>
      <c r="S520" s="16" t="str">
        <f t="shared" si="25"/>
        <v/>
      </c>
      <c r="T520" s="16" t="str">
        <f t="shared" si="26"/>
        <v/>
      </c>
    </row>
    <row r="521" spans="2:20" ht="20.25" customHeight="1" x14ac:dyDescent="0.2">
      <c r="B521" s="130">
        <v>503</v>
      </c>
      <c r="C521" s="59"/>
      <c r="D521" s="59"/>
      <c r="E521" s="168"/>
      <c r="F521" s="204"/>
      <c r="G521" s="199" t="str">
        <f>IF(AND(C521&lt;&gt;"",D521&lt;&gt;"",E521&lt;&gt;"",F521&lt;&gt;""),Grunddaten!$G$4,"")</f>
        <v/>
      </c>
      <c r="H521" s="123"/>
      <c r="I521" s="161"/>
      <c r="J521" s="161"/>
      <c r="K521" s="161"/>
      <c r="L521" s="201"/>
      <c r="M521" s="143"/>
      <c r="N521" s="60"/>
      <c r="O521" s="61"/>
      <c r="P521" s="62"/>
      <c r="R521" s="16" t="str">
        <f t="shared" si="24"/>
        <v/>
      </c>
      <c r="S521" s="16" t="str">
        <f t="shared" si="25"/>
        <v/>
      </c>
      <c r="T521" s="16" t="str">
        <f t="shared" si="26"/>
        <v/>
      </c>
    </row>
    <row r="522" spans="2:20" ht="20.25" customHeight="1" x14ac:dyDescent="0.2">
      <c r="B522" s="130">
        <v>504</v>
      </c>
      <c r="C522" s="59"/>
      <c r="D522" s="59"/>
      <c r="E522" s="168"/>
      <c r="F522" s="204"/>
      <c r="G522" s="199" t="str">
        <f>IF(AND(C522&lt;&gt;"",D522&lt;&gt;"",E522&lt;&gt;"",F522&lt;&gt;""),Grunddaten!$G$4,"")</f>
        <v/>
      </c>
      <c r="H522" s="123"/>
      <c r="I522" s="161"/>
      <c r="J522" s="161"/>
      <c r="K522" s="161"/>
      <c r="L522" s="201"/>
      <c r="M522" s="143"/>
      <c r="N522" s="60"/>
      <c r="O522" s="61"/>
      <c r="P522" s="62"/>
      <c r="R522" s="16" t="str">
        <f t="shared" si="24"/>
        <v/>
      </c>
      <c r="S522" s="16" t="str">
        <f t="shared" si="25"/>
        <v/>
      </c>
      <c r="T522" s="16" t="str">
        <f t="shared" si="26"/>
        <v/>
      </c>
    </row>
    <row r="523" spans="2:20" ht="20.25" customHeight="1" x14ac:dyDescent="0.2">
      <c r="B523" s="130">
        <v>505</v>
      </c>
      <c r="C523" s="59"/>
      <c r="D523" s="59"/>
      <c r="E523" s="168"/>
      <c r="F523" s="204"/>
      <c r="G523" s="199" t="str">
        <f>IF(AND(C523&lt;&gt;"",D523&lt;&gt;"",E523&lt;&gt;"",F523&lt;&gt;""),Grunddaten!$G$4,"")</f>
        <v/>
      </c>
      <c r="H523" s="123"/>
      <c r="I523" s="161"/>
      <c r="J523" s="161"/>
      <c r="K523" s="161"/>
      <c r="L523" s="201"/>
      <c r="M523" s="143"/>
      <c r="N523" s="60"/>
      <c r="O523" s="61"/>
      <c r="P523" s="62"/>
      <c r="R523" s="16" t="str">
        <f t="shared" si="24"/>
        <v/>
      </c>
      <c r="S523" s="16" t="str">
        <f t="shared" si="25"/>
        <v/>
      </c>
      <c r="T523" s="16" t="str">
        <f t="shared" si="26"/>
        <v/>
      </c>
    </row>
    <row r="524" spans="2:20" ht="20.25" customHeight="1" x14ac:dyDescent="0.2">
      <c r="B524" s="130">
        <v>506</v>
      </c>
      <c r="C524" s="59"/>
      <c r="D524" s="59"/>
      <c r="E524" s="168"/>
      <c r="F524" s="204"/>
      <c r="G524" s="199" t="str">
        <f>IF(AND(C524&lt;&gt;"",D524&lt;&gt;"",E524&lt;&gt;"",F524&lt;&gt;""),Grunddaten!$G$4,"")</f>
        <v/>
      </c>
      <c r="H524" s="123"/>
      <c r="I524" s="161"/>
      <c r="J524" s="161"/>
      <c r="K524" s="161"/>
      <c r="L524" s="201"/>
      <c r="M524" s="143"/>
      <c r="N524" s="60"/>
      <c r="O524" s="61"/>
      <c r="P524" s="62"/>
      <c r="R524" s="16" t="str">
        <f t="shared" si="24"/>
        <v/>
      </c>
      <c r="S524" s="16" t="str">
        <f t="shared" si="25"/>
        <v/>
      </c>
      <c r="T524" s="16" t="str">
        <f t="shared" si="26"/>
        <v/>
      </c>
    </row>
    <row r="525" spans="2:20" ht="20.25" customHeight="1" x14ac:dyDescent="0.2">
      <c r="B525" s="130">
        <v>507</v>
      </c>
      <c r="C525" s="59"/>
      <c r="D525" s="59"/>
      <c r="E525" s="168"/>
      <c r="F525" s="204"/>
      <c r="G525" s="199" t="str">
        <f>IF(AND(C525&lt;&gt;"",D525&lt;&gt;"",E525&lt;&gt;"",F525&lt;&gt;""),Grunddaten!$G$4,"")</f>
        <v/>
      </c>
      <c r="H525" s="123"/>
      <c r="I525" s="161"/>
      <c r="J525" s="161"/>
      <c r="K525" s="161"/>
      <c r="L525" s="201"/>
      <c r="M525" s="143"/>
      <c r="N525" s="60"/>
      <c r="O525" s="61"/>
      <c r="P525" s="62"/>
      <c r="R525" s="16" t="str">
        <f t="shared" si="24"/>
        <v/>
      </c>
      <c r="S525" s="16" t="str">
        <f t="shared" si="25"/>
        <v/>
      </c>
      <c r="T525" s="16" t="str">
        <f t="shared" si="26"/>
        <v/>
      </c>
    </row>
    <row r="526" spans="2:20" ht="20.25" customHeight="1" x14ac:dyDescent="0.2">
      <c r="B526" s="130">
        <v>508</v>
      </c>
      <c r="C526" s="59"/>
      <c r="D526" s="59"/>
      <c r="E526" s="168"/>
      <c r="F526" s="204"/>
      <c r="G526" s="199" t="str">
        <f>IF(AND(C526&lt;&gt;"",D526&lt;&gt;"",E526&lt;&gt;"",F526&lt;&gt;""),Grunddaten!$G$4,"")</f>
        <v/>
      </c>
      <c r="H526" s="123"/>
      <c r="I526" s="161"/>
      <c r="J526" s="161"/>
      <c r="K526" s="161"/>
      <c r="L526" s="201"/>
      <c r="M526" s="143"/>
      <c r="N526" s="60"/>
      <c r="O526" s="61"/>
      <c r="P526" s="62"/>
      <c r="R526" s="16" t="str">
        <f t="shared" si="24"/>
        <v/>
      </c>
      <c r="S526" s="16" t="str">
        <f t="shared" si="25"/>
        <v/>
      </c>
      <c r="T526" s="16" t="str">
        <f t="shared" si="26"/>
        <v/>
      </c>
    </row>
    <row r="527" spans="2:20" ht="20.25" customHeight="1" x14ac:dyDescent="0.2">
      <c r="B527" s="130">
        <v>509</v>
      </c>
      <c r="C527" s="59"/>
      <c r="D527" s="59"/>
      <c r="E527" s="168"/>
      <c r="F527" s="204"/>
      <c r="G527" s="199" t="str">
        <f>IF(AND(C527&lt;&gt;"",D527&lt;&gt;"",E527&lt;&gt;"",F527&lt;&gt;""),Grunddaten!$G$4,"")</f>
        <v/>
      </c>
      <c r="H527" s="123"/>
      <c r="I527" s="161"/>
      <c r="J527" s="161"/>
      <c r="K527" s="161"/>
      <c r="L527" s="201"/>
      <c r="M527" s="143"/>
      <c r="N527" s="60"/>
      <c r="O527" s="61"/>
      <c r="P527" s="62"/>
      <c r="R527" s="16" t="str">
        <f t="shared" si="24"/>
        <v/>
      </c>
      <c r="S527" s="16" t="str">
        <f t="shared" si="25"/>
        <v/>
      </c>
      <c r="T527" s="16" t="str">
        <f t="shared" si="26"/>
        <v/>
      </c>
    </row>
    <row r="528" spans="2:20" ht="20.25" customHeight="1" x14ac:dyDescent="0.2">
      <c r="B528" s="130">
        <v>510</v>
      </c>
      <c r="C528" s="59"/>
      <c r="D528" s="59"/>
      <c r="E528" s="168"/>
      <c r="F528" s="204"/>
      <c r="G528" s="199" t="str">
        <f>IF(AND(C528&lt;&gt;"",D528&lt;&gt;"",E528&lt;&gt;"",F528&lt;&gt;""),Grunddaten!$G$4,"")</f>
        <v/>
      </c>
      <c r="H528" s="123"/>
      <c r="I528" s="161"/>
      <c r="J528" s="161"/>
      <c r="K528" s="161"/>
      <c r="L528" s="201"/>
      <c r="M528" s="143"/>
      <c r="N528" s="60"/>
      <c r="O528" s="61"/>
      <c r="P528" s="62"/>
      <c r="R528" s="16" t="str">
        <f t="shared" si="24"/>
        <v/>
      </c>
      <c r="S528" s="16" t="str">
        <f t="shared" si="25"/>
        <v/>
      </c>
      <c r="T528" s="16" t="str">
        <f t="shared" si="26"/>
        <v/>
      </c>
    </row>
    <row r="529" spans="2:20" ht="20.25" customHeight="1" x14ac:dyDescent="0.2">
      <c r="B529" s="130">
        <v>511</v>
      </c>
      <c r="C529" s="59"/>
      <c r="D529" s="59"/>
      <c r="E529" s="168"/>
      <c r="F529" s="204"/>
      <c r="G529" s="199" t="str">
        <f>IF(AND(C529&lt;&gt;"",D529&lt;&gt;"",E529&lt;&gt;"",F529&lt;&gt;""),Grunddaten!$G$4,"")</f>
        <v/>
      </c>
      <c r="H529" s="123"/>
      <c r="I529" s="161"/>
      <c r="J529" s="161"/>
      <c r="K529" s="161"/>
      <c r="L529" s="201"/>
      <c r="M529" s="143"/>
      <c r="N529" s="60"/>
      <c r="O529" s="61"/>
      <c r="P529" s="62"/>
      <c r="R529" s="16" t="str">
        <f t="shared" si="24"/>
        <v/>
      </c>
      <c r="S529" s="16" t="str">
        <f t="shared" si="25"/>
        <v/>
      </c>
      <c r="T529" s="16" t="str">
        <f t="shared" si="26"/>
        <v/>
      </c>
    </row>
    <row r="530" spans="2:20" ht="20.25" customHeight="1" x14ac:dyDescent="0.2">
      <c r="B530" s="130">
        <v>512</v>
      </c>
      <c r="C530" s="59"/>
      <c r="D530" s="59"/>
      <c r="E530" s="168"/>
      <c r="F530" s="204"/>
      <c r="G530" s="199" t="str">
        <f>IF(AND(C530&lt;&gt;"",D530&lt;&gt;"",E530&lt;&gt;"",F530&lt;&gt;""),Grunddaten!$G$4,"")</f>
        <v/>
      </c>
      <c r="H530" s="123"/>
      <c r="I530" s="161"/>
      <c r="J530" s="161"/>
      <c r="K530" s="161"/>
      <c r="L530" s="201"/>
      <c r="M530" s="143"/>
      <c r="N530" s="60"/>
      <c r="O530" s="61"/>
      <c r="P530" s="62"/>
      <c r="R530" s="16" t="str">
        <f t="shared" si="24"/>
        <v/>
      </c>
      <c r="S530" s="16" t="str">
        <f t="shared" si="25"/>
        <v/>
      </c>
      <c r="T530" s="16" t="str">
        <f t="shared" si="26"/>
        <v/>
      </c>
    </row>
    <row r="531" spans="2:20" ht="20.25" customHeight="1" x14ac:dyDescent="0.2">
      <c r="B531" s="130">
        <v>513</v>
      </c>
      <c r="C531" s="59"/>
      <c r="D531" s="59"/>
      <c r="E531" s="168"/>
      <c r="F531" s="204"/>
      <c r="G531" s="199" t="str">
        <f>IF(AND(C531&lt;&gt;"",D531&lt;&gt;"",E531&lt;&gt;"",F531&lt;&gt;""),Grunddaten!$G$4,"")</f>
        <v/>
      </c>
      <c r="H531" s="123"/>
      <c r="I531" s="161"/>
      <c r="J531" s="161"/>
      <c r="K531" s="161"/>
      <c r="L531" s="201"/>
      <c r="M531" s="143"/>
      <c r="N531" s="60"/>
      <c r="O531" s="61"/>
      <c r="P531" s="62"/>
      <c r="R531" s="16" t="str">
        <f t="shared" si="24"/>
        <v/>
      </c>
      <c r="S531" s="16" t="str">
        <f t="shared" si="25"/>
        <v/>
      </c>
      <c r="T531" s="16" t="str">
        <f t="shared" si="26"/>
        <v/>
      </c>
    </row>
    <row r="532" spans="2:20" ht="20.25" customHeight="1" x14ac:dyDescent="0.2">
      <c r="B532" s="130">
        <v>514</v>
      </c>
      <c r="C532" s="59"/>
      <c r="D532" s="59"/>
      <c r="E532" s="168"/>
      <c r="F532" s="204"/>
      <c r="G532" s="199" t="str">
        <f>IF(AND(C532&lt;&gt;"",D532&lt;&gt;"",E532&lt;&gt;"",F532&lt;&gt;""),Grunddaten!$G$4,"")</f>
        <v/>
      </c>
      <c r="H532" s="123"/>
      <c r="I532" s="161"/>
      <c r="J532" s="161"/>
      <c r="K532" s="161"/>
      <c r="L532" s="201"/>
      <c r="M532" s="143"/>
      <c r="N532" s="60"/>
      <c r="O532" s="61"/>
      <c r="P532" s="62"/>
      <c r="R532" s="16" t="str">
        <f t="shared" si="24"/>
        <v/>
      </c>
      <c r="S532" s="16" t="str">
        <f t="shared" si="25"/>
        <v/>
      </c>
      <c r="T532" s="16" t="str">
        <f t="shared" si="26"/>
        <v/>
      </c>
    </row>
    <row r="533" spans="2:20" ht="20.25" customHeight="1" x14ac:dyDescent="0.2">
      <c r="B533" s="130">
        <v>515</v>
      </c>
      <c r="C533" s="59"/>
      <c r="D533" s="59"/>
      <c r="E533" s="168"/>
      <c r="F533" s="204"/>
      <c r="G533" s="199" t="str">
        <f>IF(AND(C533&lt;&gt;"",D533&lt;&gt;"",E533&lt;&gt;"",F533&lt;&gt;""),Grunddaten!$G$4,"")</f>
        <v/>
      </c>
      <c r="H533" s="123"/>
      <c r="I533" s="161"/>
      <c r="J533" s="161"/>
      <c r="K533" s="161"/>
      <c r="L533" s="201"/>
      <c r="M533" s="143"/>
      <c r="N533" s="60"/>
      <c r="O533" s="61"/>
      <c r="P533" s="62"/>
      <c r="R533" s="16" t="str">
        <f t="shared" si="24"/>
        <v/>
      </c>
      <c r="S533" s="16" t="str">
        <f t="shared" si="25"/>
        <v/>
      </c>
      <c r="T533" s="16" t="str">
        <f t="shared" si="26"/>
        <v/>
      </c>
    </row>
    <row r="534" spans="2:20" ht="20.25" customHeight="1" x14ac:dyDescent="0.2">
      <c r="B534" s="130">
        <v>516</v>
      </c>
      <c r="C534" s="59"/>
      <c r="D534" s="59"/>
      <c r="E534" s="168"/>
      <c r="F534" s="204"/>
      <c r="G534" s="199" t="str">
        <f>IF(AND(C534&lt;&gt;"",D534&lt;&gt;"",E534&lt;&gt;"",F534&lt;&gt;""),Grunddaten!$G$4,"")</f>
        <v/>
      </c>
      <c r="H534" s="123"/>
      <c r="I534" s="161"/>
      <c r="J534" s="161"/>
      <c r="K534" s="161"/>
      <c r="L534" s="201"/>
      <c r="M534" s="143"/>
      <c r="N534" s="60"/>
      <c r="O534" s="61"/>
      <c r="P534" s="62"/>
      <c r="R534" s="16" t="str">
        <f t="shared" ref="R534:R597" si="27">IF(C534&lt;&gt;"",COUNTIFS($S$19:$S$918,TRIM(C534),$T$19:$T$918,TRIM(D534))&gt;1,"")</f>
        <v/>
      </c>
      <c r="S534" s="16" t="str">
        <f t="shared" si="25"/>
        <v/>
      </c>
      <c r="T534" s="16" t="str">
        <f t="shared" si="26"/>
        <v/>
      </c>
    </row>
    <row r="535" spans="2:20" ht="20.25" customHeight="1" x14ac:dyDescent="0.2">
      <c r="B535" s="130">
        <v>517</v>
      </c>
      <c r="C535" s="59"/>
      <c r="D535" s="59"/>
      <c r="E535" s="168"/>
      <c r="F535" s="204"/>
      <c r="G535" s="199" t="str">
        <f>IF(AND(C535&lt;&gt;"",D535&lt;&gt;"",E535&lt;&gt;"",F535&lt;&gt;""),Grunddaten!$G$4,"")</f>
        <v/>
      </c>
      <c r="H535" s="123"/>
      <c r="I535" s="161"/>
      <c r="J535" s="161"/>
      <c r="K535" s="161"/>
      <c r="L535" s="201"/>
      <c r="M535" s="143"/>
      <c r="N535" s="60"/>
      <c r="O535" s="61"/>
      <c r="P535" s="62"/>
      <c r="R535" s="16" t="str">
        <f t="shared" si="27"/>
        <v/>
      </c>
      <c r="S535" s="16" t="str">
        <f t="shared" si="25"/>
        <v/>
      </c>
      <c r="T535" s="16" t="str">
        <f t="shared" si="26"/>
        <v/>
      </c>
    </row>
    <row r="536" spans="2:20" ht="20.25" customHeight="1" x14ac:dyDescent="0.2">
      <c r="B536" s="130">
        <v>518</v>
      </c>
      <c r="C536" s="59"/>
      <c r="D536" s="59"/>
      <c r="E536" s="168"/>
      <c r="F536" s="204"/>
      <c r="G536" s="199" t="str">
        <f>IF(AND(C536&lt;&gt;"",D536&lt;&gt;"",E536&lt;&gt;"",F536&lt;&gt;""),Grunddaten!$G$4,"")</f>
        <v/>
      </c>
      <c r="H536" s="123"/>
      <c r="I536" s="161"/>
      <c r="J536" s="161"/>
      <c r="K536" s="161"/>
      <c r="L536" s="201"/>
      <c r="M536" s="143"/>
      <c r="N536" s="60"/>
      <c r="O536" s="61"/>
      <c r="P536" s="62"/>
      <c r="R536" s="16" t="str">
        <f t="shared" si="27"/>
        <v/>
      </c>
      <c r="S536" s="16" t="str">
        <f t="shared" si="25"/>
        <v/>
      </c>
      <c r="T536" s="16" t="str">
        <f t="shared" si="26"/>
        <v/>
      </c>
    </row>
    <row r="537" spans="2:20" ht="20.25" customHeight="1" x14ac:dyDescent="0.2">
      <c r="B537" s="130">
        <v>519</v>
      </c>
      <c r="C537" s="59"/>
      <c r="D537" s="59"/>
      <c r="E537" s="168"/>
      <c r="F537" s="204"/>
      <c r="G537" s="199" t="str">
        <f>IF(AND(C537&lt;&gt;"",D537&lt;&gt;"",E537&lt;&gt;"",F537&lt;&gt;""),Grunddaten!$G$4,"")</f>
        <v/>
      </c>
      <c r="H537" s="123"/>
      <c r="I537" s="161"/>
      <c r="J537" s="161"/>
      <c r="K537" s="161"/>
      <c r="L537" s="201"/>
      <c r="M537" s="143"/>
      <c r="N537" s="60"/>
      <c r="O537" s="61"/>
      <c r="P537" s="62"/>
      <c r="R537" s="16" t="str">
        <f t="shared" si="27"/>
        <v/>
      </c>
      <c r="S537" s="16" t="str">
        <f t="shared" si="25"/>
        <v/>
      </c>
      <c r="T537" s="16" t="str">
        <f t="shared" si="26"/>
        <v/>
      </c>
    </row>
    <row r="538" spans="2:20" ht="20.25" customHeight="1" x14ac:dyDescent="0.2">
      <c r="B538" s="130">
        <v>520</v>
      </c>
      <c r="C538" s="59"/>
      <c r="D538" s="59"/>
      <c r="E538" s="168"/>
      <c r="F538" s="204"/>
      <c r="G538" s="199" t="str">
        <f>IF(AND(C538&lt;&gt;"",D538&lt;&gt;"",E538&lt;&gt;"",F538&lt;&gt;""),Grunddaten!$G$4,"")</f>
        <v/>
      </c>
      <c r="H538" s="123"/>
      <c r="I538" s="161"/>
      <c r="J538" s="161"/>
      <c r="K538" s="161"/>
      <c r="L538" s="201"/>
      <c r="M538" s="143"/>
      <c r="N538" s="60"/>
      <c r="O538" s="61"/>
      <c r="P538" s="62"/>
      <c r="R538" s="16" t="str">
        <f t="shared" si="27"/>
        <v/>
      </c>
      <c r="S538" s="16" t="str">
        <f t="shared" si="25"/>
        <v/>
      </c>
      <c r="T538" s="16" t="str">
        <f t="shared" si="26"/>
        <v/>
      </c>
    </row>
    <row r="539" spans="2:20" ht="20.25" customHeight="1" x14ac:dyDescent="0.2">
      <c r="B539" s="130">
        <v>521</v>
      </c>
      <c r="C539" s="59"/>
      <c r="D539" s="59"/>
      <c r="E539" s="168"/>
      <c r="F539" s="204"/>
      <c r="G539" s="199" t="str">
        <f>IF(AND(C539&lt;&gt;"",D539&lt;&gt;"",E539&lt;&gt;"",F539&lt;&gt;""),Grunddaten!$G$4,"")</f>
        <v/>
      </c>
      <c r="H539" s="123"/>
      <c r="I539" s="161"/>
      <c r="J539" s="161"/>
      <c r="K539" s="161"/>
      <c r="L539" s="201"/>
      <c r="M539" s="143"/>
      <c r="N539" s="60"/>
      <c r="O539" s="61"/>
      <c r="P539" s="62"/>
      <c r="R539" s="16" t="str">
        <f t="shared" si="27"/>
        <v/>
      </c>
      <c r="S539" s="16" t="str">
        <f t="shared" si="25"/>
        <v/>
      </c>
      <c r="T539" s="16" t="str">
        <f t="shared" si="26"/>
        <v/>
      </c>
    </row>
    <row r="540" spans="2:20" ht="20.25" customHeight="1" x14ac:dyDescent="0.2">
      <c r="B540" s="130">
        <v>522</v>
      </c>
      <c r="C540" s="59"/>
      <c r="D540" s="59"/>
      <c r="E540" s="168"/>
      <c r="F540" s="204"/>
      <c r="G540" s="199" t="str">
        <f>IF(AND(C540&lt;&gt;"",D540&lt;&gt;"",E540&lt;&gt;"",F540&lt;&gt;""),Grunddaten!$G$4,"")</f>
        <v/>
      </c>
      <c r="H540" s="123"/>
      <c r="I540" s="161"/>
      <c r="J540" s="161"/>
      <c r="K540" s="161"/>
      <c r="L540" s="201"/>
      <c r="M540" s="143"/>
      <c r="N540" s="60"/>
      <c r="O540" s="61"/>
      <c r="P540" s="62"/>
      <c r="R540" s="16" t="str">
        <f t="shared" si="27"/>
        <v/>
      </c>
      <c r="S540" s="16" t="str">
        <f t="shared" ref="S540:S603" si="28">TRIM(C540)</f>
        <v/>
      </c>
      <c r="T540" s="16" t="str">
        <f t="shared" ref="T540:T603" si="29">TRIM(D540)</f>
        <v/>
      </c>
    </row>
    <row r="541" spans="2:20" ht="20.25" customHeight="1" x14ac:dyDescent="0.2">
      <c r="B541" s="130">
        <v>523</v>
      </c>
      <c r="C541" s="59"/>
      <c r="D541" s="59"/>
      <c r="E541" s="168"/>
      <c r="F541" s="204"/>
      <c r="G541" s="199" t="str">
        <f>IF(AND(C541&lt;&gt;"",D541&lt;&gt;"",E541&lt;&gt;"",F541&lt;&gt;""),Grunddaten!$G$4,"")</f>
        <v/>
      </c>
      <c r="H541" s="123"/>
      <c r="I541" s="161"/>
      <c r="J541" s="161"/>
      <c r="K541" s="161"/>
      <c r="L541" s="201"/>
      <c r="M541" s="143"/>
      <c r="N541" s="60"/>
      <c r="O541" s="61"/>
      <c r="P541" s="62"/>
      <c r="R541" s="16" t="str">
        <f t="shared" si="27"/>
        <v/>
      </c>
      <c r="S541" s="16" t="str">
        <f t="shared" si="28"/>
        <v/>
      </c>
      <c r="T541" s="16" t="str">
        <f t="shared" si="29"/>
        <v/>
      </c>
    </row>
    <row r="542" spans="2:20" ht="20.25" customHeight="1" x14ac:dyDescent="0.2">
      <c r="B542" s="130">
        <v>524</v>
      </c>
      <c r="C542" s="59"/>
      <c r="D542" s="59"/>
      <c r="E542" s="168"/>
      <c r="F542" s="204"/>
      <c r="G542" s="199" t="str">
        <f>IF(AND(C542&lt;&gt;"",D542&lt;&gt;"",E542&lt;&gt;"",F542&lt;&gt;""),Grunddaten!$G$4,"")</f>
        <v/>
      </c>
      <c r="H542" s="123"/>
      <c r="I542" s="161"/>
      <c r="J542" s="161"/>
      <c r="K542" s="161"/>
      <c r="L542" s="201"/>
      <c r="M542" s="143"/>
      <c r="N542" s="60"/>
      <c r="O542" s="61"/>
      <c r="P542" s="62"/>
      <c r="R542" s="16" t="str">
        <f t="shared" si="27"/>
        <v/>
      </c>
      <c r="S542" s="16" t="str">
        <f t="shared" si="28"/>
        <v/>
      </c>
      <c r="T542" s="16" t="str">
        <f t="shared" si="29"/>
        <v/>
      </c>
    </row>
    <row r="543" spans="2:20" ht="20.25" customHeight="1" x14ac:dyDescent="0.2">
      <c r="B543" s="130">
        <v>525</v>
      </c>
      <c r="C543" s="59"/>
      <c r="D543" s="59"/>
      <c r="E543" s="168"/>
      <c r="F543" s="204"/>
      <c r="G543" s="199" t="str">
        <f>IF(AND(C543&lt;&gt;"",D543&lt;&gt;"",E543&lt;&gt;"",F543&lt;&gt;""),Grunddaten!$G$4,"")</f>
        <v/>
      </c>
      <c r="H543" s="123"/>
      <c r="I543" s="161"/>
      <c r="J543" s="161"/>
      <c r="K543" s="161"/>
      <c r="L543" s="201"/>
      <c r="M543" s="143"/>
      <c r="N543" s="60"/>
      <c r="O543" s="61"/>
      <c r="P543" s="62"/>
      <c r="R543" s="16" t="str">
        <f t="shared" si="27"/>
        <v/>
      </c>
      <c r="S543" s="16" t="str">
        <f t="shared" si="28"/>
        <v/>
      </c>
      <c r="T543" s="16" t="str">
        <f t="shared" si="29"/>
        <v/>
      </c>
    </row>
    <row r="544" spans="2:20" ht="20.25" customHeight="1" x14ac:dyDescent="0.2">
      <c r="B544" s="130">
        <v>526</v>
      </c>
      <c r="C544" s="59"/>
      <c r="D544" s="59"/>
      <c r="E544" s="168"/>
      <c r="F544" s="204"/>
      <c r="G544" s="199" t="str">
        <f>IF(AND(C544&lt;&gt;"",D544&lt;&gt;"",E544&lt;&gt;"",F544&lt;&gt;""),Grunddaten!$G$4,"")</f>
        <v/>
      </c>
      <c r="H544" s="123"/>
      <c r="I544" s="161"/>
      <c r="J544" s="161"/>
      <c r="K544" s="161"/>
      <c r="L544" s="201"/>
      <c r="M544" s="143"/>
      <c r="N544" s="60"/>
      <c r="O544" s="61"/>
      <c r="P544" s="62"/>
      <c r="R544" s="16" t="str">
        <f t="shared" si="27"/>
        <v/>
      </c>
      <c r="S544" s="16" t="str">
        <f t="shared" si="28"/>
        <v/>
      </c>
      <c r="T544" s="16" t="str">
        <f t="shared" si="29"/>
        <v/>
      </c>
    </row>
    <row r="545" spans="2:20" ht="20.25" customHeight="1" x14ac:dyDescent="0.2">
      <c r="B545" s="130">
        <v>527</v>
      </c>
      <c r="C545" s="59"/>
      <c r="D545" s="59"/>
      <c r="E545" s="168"/>
      <c r="F545" s="204"/>
      <c r="G545" s="199" t="str">
        <f>IF(AND(C545&lt;&gt;"",D545&lt;&gt;"",E545&lt;&gt;"",F545&lt;&gt;""),Grunddaten!$G$4,"")</f>
        <v/>
      </c>
      <c r="H545" s="123"/>
      <c r="I545" s="161"/>
      <c r="J545" s="161"/>
      <c r="K545" s="161"/>
      <c r="L545" s="201"/>
      <c r="M545" s="143"/>
      <c r="N545" s="60"/>
      <c r="O545" s="61"/>
      <c r="P545" s="62"/>
      <c r="R545" s="16" t="str">
        <f t="shared" si="27"/>
        <v/>
      </c>
      <c r="S545" s="16" t="str">
        <f t="shared" si="28"/>
        <v/>
      </c>
      <c r="T545" s="16" t="str">
        <f t="shared" si="29"/>
        <v/>
      </c>
    </row>
    <row r="546" spans="2:20" ht="20.25" customHeight="1" x14ac:dyDescent="0.2">
      <c r="B546" s="130">
        <v>528</v>
      </c>
      <c r="C546" s="59"/>
      <c r="D546" s="59"/>
      <c r="E546" s="168"/>
      <c r="F546" s="204"/>
      <c r="G546" s="199" t="str">
        <f>IF(AND(C546&lt;&gt;"",D546&lt;&gt;"",E546&lt;&gt;"",F546&lt;&gt;""),Grunddaten!$G$4,"")</f>
        <v/>
      </c>
      <c r="H546" s="123"/>
      <c r="I546" s="161"/>
      <c r="J546" s="161"/>
      <c r="K546" s="161"/>
      <c r="L546" s="201"/>
      <c r="M546" s="143"/>
      <c r="N546" s="60"/>
      <c r="O546" s="61"/>
      <c r="P546" s="62"/>
      <c r="R546" s="16" t="str">
        <f t="shared" si="27"/>
        <v/>
      </c>
      <c r="S546" s="16" t="str">
        <f t="shared" si="28"/>
        <v/>
      </c>
      <c r="T546" s="16" t="str">
        <f t="shared" si="29"/>
        <v/>
      </c>
    </row>
    <row r="547" spans="2:20" ht="20.25" customHeight="1" x14ac:dyDescent="0.2">
      <c r="B547" s="130">
        <v>529</v>
      </c>
      <c r="C547" s="59"/>
      <c r="D547" s="59"/>
      <c r="E547" s="168"/>
      <c r="F547" s="204"/>
      <c r="G547" s="199" t="str">
        <f>IF(AND(C547&lt;&gt;"",D547&lt;&gt;"",E547&lt;&gt;"",F547&lt;&gt;""),Grunddaten!$G$4,"")</f>
        <v/>
      </c>
      <c r="H547" s="123"/>
      <c r="I547" s="161"/>
      <c r="J547" s="161"/>
      <c r="K547" s="161"/>
      <c r="L547" s="201"/>
      <c r="M547" s="143"/>
      <c r="N547" s="60"/>
      <c r="O547" s="61"/>
      <c r="P547" s="62"/>
      <c r="R547" s="16" t="str">
        <f t="shared" si="27"/>
        <v/>
      </c>
      <c r="S547" s="16" t="str">
        <f t="shared" si="28"/>
        <v/>
      </c>
      <c r="T547" s="16" t="str">
        <f t="shared" si="29"/>
        <v/>
      </c>
    </row>
    <row r="548" spans="2:20" ht="20.25" customHeight="1" x14ac:dyDescent="0.2">
      <c r="B548" s="130">
        <v>530</v>
      </c>
      <c r="C548" s="59"/>
      <c r="D548" s="59"/>
      <c r="E548" s="168"/>
      <c r="F548" s="204"/>
      <c r="G548" s="199" t="str">
        <f>IF(AND(C548&lt;&gt;"",D548&lt;&gt;"",E548&lt;&gt;"",F548&lt;&gt;""),Grunddaten!$G$4,"")</f>
        <v/>
      </c>
      <c r="H548" s="123"/>
      <c r="I548" s="161"/>
      <c r="J548" s="161"/>
      <c r="K548" s="161"/>
      <c r="L548" s="201"/>
      <c r="M548" s="143"/>
      <c r="N548" s="60"/>
      <c r="O548" s="61"/>
      <c r="P548" s="62"/>
      <c r="R548" s="16" t="str">
        <f t="shared" si="27"/>
        <v/>
      </c>
      <c r="S548" s="16" t="str">
        <f t="shared" si="28"/>
        <v/>
      </c>
      <c r="T548" s="16" t="str">
        <f t="shared" si="29"/>
        <v/>
      </c>
    </row>
    <row r="549" spans="2:20" ht="20.25" customHeight="1" x14ac:dyDescent="0.2">
      <c r="B549" s="130">
        <v>531</v>
      </c>
      <c r="C549" s="59"/>
      <c r="D549" s="59"/>
      <c r="E549" s="168"/>
      <c r="F549" s="204"/>
      <c r="G549" s="199" t="str">
        <f>IF(AND(C549&lt;&gt;"",D549&lt;&gt;"",E549&lt;&gt;"",F549&lt;&gt;""),Grunddaten!$G$4,"")</f>
        <v/>
      </c>
      <c r="H549" s="123"/>
      <c r="I549" s="161"/>
      <c r="J549" s="161"/>
      <c r="K549" s="161"/>
      <c r="L549" s="201"/>
      <c r="M549" s="143"/>
      <c r="N549" s="60"/>
      <c r="O549" s="61"/>
      <c r="P549" s="62"/>
      <c r="R549" s="16" t="str">
        <f t="shared" si="27"/>
        <v/>
      </c>
      <c r="S549" s="16" t="str">
        <f t="shared" si="28"/>
        <v/>
      </c>
      <c r="T549" s="16" t="str">
        <f t="shared" si="29"/>
        <v/>
      </c>
    </row>
    <row r="550" spans="2:20" ht="20.25" customHeight="1" x14ac:dyDescent="0.2">
      <c r="B550" s="130">
        <v>532</v>
      </c>
      <c r="C550" s="59"/>
      <c r="D550" s="59"/>
      <c r="E550" s="168"/>
      <c r="F550" s="204"/>
      <c r="G550" s="199" t="str">
        <f>IF(AND(C550&lt;&gt;"",D550&lt;&gt;"",E550&lt;&gt;"",F550&lt;&gt;""),Grunddaten!$G$4,"")</f>
        <v/>
      </c>
      <c r="H550" s="123"/>
      <c r="I550" s="161"/>
      <c r="J550" s="161"/>
      <c r="K550" s="161"/>
      <c r="L550" s="201"/>
      <c r="M550" s="143"/>
      <c r="N550" s="60"/>
      <c r="O550" s="61"/>
      <c r="P550" s="62"/>
      <c r="R550" s="16" t="str">
        <f t="shared" si="27"/>
        <v/>
      </c>
      <c r="S550" s="16" t="str">
        <f t="shared" si="28"/>
        <v/>
      </c>
      <c r="T550" s="16" t="str">
        <f t="shared" si="29"/>
        <v/>
      </c>
    </row>
    <row r="551" spans="2:20" ht="20.25" customHeight="1" x14ac:dyDescent="0.2">
      <c r="B551" s="130">
        <v>533</v>
      </c>
      <c r="C551" s="59"/>
      <c r="D551" s="59"/>
      <c r="E551" s="168"/>
      <c r="F551" s="204"/>
      <c r="G551" s="199" t="str">
        <f>IF(AND(C551&lt;&gt;"",D551&lt;&gt;"",E551&lt;&gt;"",F551&lt;&gt;""),Grunddaten!$G$4,"")</f>
        <v/>
      </c>
      <c r="H551" s="123"/>
      <c r="I551" s="161"/>
      <c r="J551" s="161"/>
      <c r="K551" s="161"/>
      <c r="L551" s="201"/>
      <c r="M551" s="143"/>
      <c r="N551" s="60"/>
      <c r="O551" s="61"/>
      <c r="P551" s="62"/>
      <c r="R551" s="16" t="str">
        <f t="shared" si="27"/>
        <v/>
      </c>
      <c r="S551" s="16" t="str">
        <f t="shared" si="28"/>
        <v/>
      </c>
      <c r="T551" s="16" t="str">
        <f t="shared" si="29"/>
        <v/>
      </c>
    </row>
    <row r="552" spans="2:20" ht="20.25" customHeight="1" x14ac:dyDescent="0.2">
      <c r="B552" s="130">
        <v>534</v>
      </c>
      <c r="C552" s="59"/>
      <c r="D552" s="59"/>
      <c r="E552" s="168"/>
      <c r="F552" s="204"/>
      <c r="G552" s="199" t="str">
        <f>IF(AND(C552&lt;&gt;"",D552&lt;&gt;"",E552&lt;&gt;"",F552&lt;&gt;""),Grunddaten!$G$4,"")</f>
        <v/>
      </c>
      <c r="H552" s="123"/>
      <c r="I552" s="161"/>
      <c r="J552" s="161"/>
      <c r="K552" s="161"/>
      <c r="L552" s="201"/>
      <c r="M552" s="143"/>
      <c r="N552" s="60"/>
      <c r="O552" s="61"/>
      <c r="P552" s="62"/>
      <c r="R552" s="16" t="str">
        <f t="shared" si="27"/>
        <v/>
      </c>
      <c r="S552" s="16" t="str">
        <f t="shared" si="28"/>
        <v/>
      </c>
      <c r="T552" s="16" t="str">
        <f t="shared" si="29"/>
        <v/>
      </c>
    </row>
    <row r="553" spans="2:20" ht="20.25" customHeight="1" x14ac:dyDescent="0.2">
      <c r="B553" s="130">
        <v>535</v>
      </c>
      <c r="C553" s="59"/>
      <c r="D553" s="59"/>
      <c r="E553" s="168"/>
      <c r="F553" s="204"/>
      <c r="G553" s="199" t="str">
        <f>IF(AND(C553&lt;&gt;"",D553&lt;&gt;"",E553&lt;&gt;"",F553&lt;&gt;""),Grunddaten!$G$4,"")</f>
        <v/>
      </c>
      <c r="H553" s="123"/>
      <c r="I553" s="161"/>
      <c r="J553" s="161"/>
      <c r="K553" s="161"/>
      <c r="L553" s="201"/>
      <c r="M553" s="143"/>
      <c r="N553" s="60"/>
      <c r="O553" s="61"/>
      <c r="P553" s="62"/>
      <c r="R553" s="16" t="str">
        <f t="shared" si="27"/>
        <v/>
      </c>
      <c r="S553" s="16" t="str">
        <f t="shared" si="28"/>
        <v/>
      </c>
      <c r="T553" s="16" t="str">
        <f t="shared" si="29"/>
        <v/>
      </c>
    </row>
    <row r="554" spans="2:20" ht="20.25" customHeight="1" x14ac:dyDescent="0.2">
      <c r="B554" s="130">
        <v>536</v>
      </c>
      <c r="C554" s="59"/>
      <c r="D554" s="59"/>
      <c r="E554" s="168"/>
      <c r="F554" s="204"/>
      <c r="G554" s="199" t="str">
        <f>IF(AND(C554&lt;&gt;"",D554&lt;&gt;"",E554&lt;&gt;"",F554&lt;&gt;""),Grunddaten!$G$4,"")</f>
        <v/>
      </c>
      <c r="H554" s="123"/>
      <c r="I554" s="161"/>
      <c r="J554" s="161"/>
      <c r="K554" s="161"/>
      <c r="L554" s="201"/>
      <c r="M554" s="143"/>
      <c r="N554" s="60"/>
      <c r="O554" s="61"/>
      <c r="P554" s="62"/>
      <c r="R554" s="16" t="str">
        <f t="shared" si="27"/>
        <v/>
      </c>
      <c r="S554" s="16" t="str">
        <f t="shared" si="28"/>
        <v/>
      </c>
      <c r="T554" s="16" t="str">
        <f t="shared" si="29"/>
        <v/>
      </c>
    </row>
    <row r="555" spans="2:20" ht="20.25" customHeight="1" x14ac:dyDescent="0.2">
      <c r="B555" s="130">
        <v>537</v>
      </c>
      <c r="C555" s="59"/>
      <c r="D555" s="59"/>
      <c r="E555" s="168"/>
      <c r="F555" s="204"/>
      <c r="G555" s="199" t="str">
        <f>IF(AND(C555&lt;&gt;"",D555&lt;&gt;"",E555&lt;&gt;"",F555&lt;&gt;""),Grunddaten!$G$4,"")</f>
        <v/>
      </c>
      <c r="H555" s="123"/>
      <c r="I555" s="161"/>
      <c r="J555" s="161"/>
      <c r="K555" s="161"/>
      <c r="L555" s="201"/>
      <c r="M555" s="143"/>
      <c r="N555" s="60"/>
      <c r="O555" s="61"/>
      <c r="P555" s="62"/>
      <c r="R555" s="16" t="str">
        <f t="shared" si="27"/>
        <v/>
      </c>
      <c r="S555" s="16" t="str">
        <f t="shared" si="28"/>
        <v/>
      </c>
      <c r="T555" s="16" t="str">
        <f t="shared" si="29"/>
        <v/>
      </c>
    </row>
    <row r="556" spans="2:20" ht="20.25" customHeight="1" x14ac:dyDescent="0.2">
      <c r="B556" s="130">
        <v>538</v>
      </c>
      <c r="C556" s="59"/>
      <c r="D556" s="59"/>
      <c r="E556" s="168"/>
      <c r="F556" s="204"/>
      <c r="G556" s="199" t="str">
        <f>IF(AND(C556&lt;&gt;"",D556&lt;&gt;"",E556&lt;&gt;"",F556&lt;&gt;""),Grunddaten!$G$4,"")</f>
        <v/>
      </c>
      <c r="H556" s="123"/>
      <c r="I556" s="161"/>
      <c r="J556" s="161"/>
      <c r="K556" s="161"/>
      <c r="L556" s="201"/>
      <c r="M556" s="143"/>
      <c r="N556" s="60"/>
      <c r="O556" s="61"/>
      <c r="P556" s="62"/>
      <c r="R556" s="16" t="str">
        <f t="shared" si="27"/>
        <v/>
      </c>
      <c r="S556" s="16" t="str">
        <f t="shared" si="28"/>
        <v/>
      </c>
      <c r="T556" s="16" t="str">
        <f t="shared" si="29"/>
        <v/>
      </c>
    </row>
    <row r="557" spans="2:20" ht="20.25" customHeight="1" x14ac:dyDescent="0.2">
      <c r="B557" s="130">
        <v>539</v>
      </c>
      <c r="C557" s="59"/>
      <c r="D557" s="59"/>
      <c r="E557" s="168"/>
      <c r="F557" s="204"/>
      <c r="G557" s="199" t="str">
        <f>IF(AND(C557&lt;&gt;"",D557&lt;&gt;"",E557&lt;&gt;"",F557&lt;&gt;""),Grunddaten!$G$4,"")</f>
        <v/>
      </c>
      <c r="H557" s="123"/>
      <c r="I557" s="161"/>
      <c r="J557" s="161"/>
      <c r="K557" s="161"/>
      <c r="L557" s="201"/>
      <c r="M557" s="143"/>
      <c r="N557" s="60"/>
      <c r="O557" s="61"/>
      <c r="P557" s="62"/>
      <c r="R557" s="16" t="str">
        <f t="shared" si="27"/>
        <v/>
      </c>
      <c r="S557" s="16" t="str">
        <f t="shared" si="28"/>
        <v/>
      </c>
      <c r="T557" s="16" t="str">
        <f t="shared" si="29"/>
        <v/>
      </c>
    </row>
    <row r="558" spans="2:20" ht="20.25" customHeight="1" x14ac:dyDescent="0.2">
      <c r="B558" s="130">
        <v>540</v>
      </c>
      <c r="C558" s="59"/>
      <c r="D558" s="59"/>
      <c r="E558" s="168"/>
      <c r="F558" s="204"/>
      <c r="G558" s="199" t="str">
        <f>IF(AND(C558&lt;&gt;"",D558&lt;&gt;"",E558&lt;&gt;"",F558&lt;&gt;""),Grunddaten!$G$4,"")</f>
        <v/>
      </c>
      <c r="H558" s="123"/>
      <c r="I558" s="161"/>
      <c r="J558" s="161"/>
      <c r="K558" s="161"/>
      <c r="L558" s="201"/>
      <c r="M558" s="143"/>
      <c r="N558" s="60"/>
      <c r="O558" s="61"/>
      <c r="P558" s="62"/>
      <c r="R558" s="16" t="str">
        <f t="shared" si="27"/>
        <v/>
      </c>
      <c r="S558" s="16" t="str">
        <f t="shared" si="28"/>
        <v/>
      </c>
      <c r="T558" s="16" t="str">
        <f t="shared" si="29"/>
        <v/>
      </c>
    </row>
    <row r="559" spans="2:20" ht="20.25" customHeight="1" x14ac:dyDescent="0.2">
      <c r="B559" s="130">
        <v>541</v>
      </c>
      <c r="C559" s="59"/>
      <c r="D559" s="59"/>
      <c r="E559" s="168"/>
      <c r="F559" s="204"/>
      <c r="G559" s="199" t="str">
        <f>IF(AND(C559&lt;&gt;"",D559&lt;&gt;"",E559&lt;&gt;"",F559&lt;&gt;""),Grunddaten!$G$4,"")</f>
        <v/>
      </c>
      <c r="H559" s="123"/>
      <c r="I559" s="161"/>
      <c r="J559" s="161"/>
      <c r="K559" s="161"/>
      <c r="L559" s="201"/>
      <c r="M559" s="143"/>
      <c r="N559" s="60"/>
      <c r="O559" s="61"/>
      <c r="P559" s="62"/>
      <c r="R559" s="16" t="str">
        <f t="shared" si="27"/>
        <v/>
      </c>
      <c r="S559" s="16" t="str">
        <f t="shared" si="28"/>
        <v/>
      </c>
      <c r="T559" s="16" t="str">
        <f t="shared" si="29"/>
        <v/>
      </c>
    </row>
    <row r="560" spans="2:20" ht="20.25" customHeight="1" x14ac:dyDescent="0.2">
      <c r="B560" s="130">
        <v>542</v>
      </c>
      <c r="C560" s="59"/>
      <c r="D560" s="59"/>
      <c r="E560" s="168"/>
      <c r="F560" s="204"/>
      <c r="G560" s="199" t="str">
        <f>IF(AND(C560&lt;&gt;"",D560&lt;&gt;"",E560&lt;&gt;"",F560&lt;&gt;""),Grunddaten!$G$4,"")</f>
        <v/>
      </c>
      <c r="H560" s="123"/>
      <c r="I560" s="161"/>
      <c r="J560" s="161"/>
      <c r="K560" s="161"/>
      <c r="L560" s="201"/>
      <c r="M560" s="143"/>
      <c r="N560" s="60"/>
      <c r="O560" s="61"/>
      <c r="P560" s="62"/>
      <c r="R560" s="16" t="str">
        <f t="shared" si="27"/>
        <v/>
      </c>
      <c r="S560" s="16" t="str">
        <f t="shared" si="28"/>
        <v/>
      </c>
      <c r="T560" s="16" t="str">
        <f t="shared" si="29"/>
        <v/>
      </c>
    </row>
    <row r="561" spans="2:20" ht="20.25" customHeight="1" x14ac:dyDescent="0.2">
      <c r="B561" s="130">
        <v>543</v>
      </c>
      <c r="C561" s="59"/>
      <c r="D561" s="59"/>
      <c r="E561" s="168"/>
      <c r="F561" s="204"/>
      <c r="G561" s="199" t="str">
        <f>IF(AND(C561&lt;&gt;"",D561&lt;&gt;"",E561&lt;&gt;"",F561&lt;&gt;""),Grunddaten!$G$4,"")</f>
        <v/>
      </c>
      <c r="H561" s="123"/>
      <c r="I561" s="161"/>
      <c r="J561" s="161"/>
      <c r="K561" s="161"/>
      <c r="L561" s="201"/>
      <c r="M561" s="143"/>
      <c r="N561" s="60"/>
      <c r="O561" s="61"/>
      <c r="P561" s="62"/>
      <c r="R561" s="16" t="str">
        <f t="shared" si="27"/>
        <v/>
      </c>
      <c r="S561" s="16" t="str">
        <f t="shared" si="28"/>
        <v/>
      </c>
      <c r="T561" s="16" t="str">
        <f t="shared" si="29"/>
        <v/>
      </c>
    </row>
    <row r="562" spans="2:20" ht="20.25" customHeight="1" x14ac:dyDescent="0.2">
      <c r="B562" s="130">
        <v>544</v>
      </c>
      <c r="C562" s="59"/>
      <c r="D562" s="59"/>
      <c r="E562" s="168"/>
      <c r="F562" s="204"/>
      <c r="G562" s="199" t="str">
        <f>IF(AND(C562&lt;&gt;"",D562&lt;&gt;"",E562&lt;&gt;"",F562&lt;&gt;""),Grunddaten!$G$4,"")</f>
        <v/>
      </c>
      <c r="H562" s="123"/>
      <c r="I562" s="161"/>
      <c r="J562" s="161"/>
      <c r="K562" s="161"/>
      <c r="L562" s="201"/>
      <c r="M562" s="143"/>
      <c r="N562" s="60"/>
      <c r="O562" s="61"/>
      <c r="P562" s="62"/>
      <c r="R562" s="16" t="str">
        <f t="shared" si="27"/>
        <v/>
      </c>
      <c r="S562" s="16" t="str">
        <f t="shared" si="28"/>
        <v/>
      </c>
      <c r="T562" s="16" t="str">
        <f t="shared" si="29"/>
        <v/>
      </c>
    </row>
    <row r="563" spans="2:20" ht="20.25" customHeight="1" x14ac:dyDescent="0.2">
      <c r="B563" s="130">
        <v>545</v>
      </c>
      <c r="C563" s="59"/>
      <c r="D563" s="59"/>
      <c r="E563" s="168"/>
      <c r="F563" s="204"/>
      <c r="G563" s="199" t="str">
        <f>IF(AND(C563&lt;&gt;"",D563&lt;&gt;"",E563&lt;&gt;"",F563&lt;&gt;""),Grunddaten!$G$4,"")</f>
        <v/>
      </c>
      <c r="H563" s="123"/>
      <c r="I563" s="161"/>
      <c r="J563" s="161"/>
      <c r="K563" s="161"/>
      <c r="L563" s="201"/>
      <c r="M563" s="143"/>
      <c r="N563" s="60"/>
      <c r="O563" s="61"/>
      <c r="P563" s="62"/>
      <c r="R563" s="16" t="str">
        <f t="shared" si="27"/>
        <v/>
      </c>
      <c r="S563" s="16" t="str">
        <f t="shared" si="28"/>
        <v/>
      </c>
      <c r="T563" s="16" t="str">
        <f t="shared" si="29"/>
        <v/>
      </c>
    </row>
    <row r="564" spans="2:20" ht="20.25" customHeight="1" x14ac:dyDescent="0.2">
      <c r="B564" s="130">
        <v>546</v>
      </c>
      <c r="C564" s="59"/>
      <c r="D564" s="59"/>
      <c r="E564" s="168"/>
      <c r="F564" s="204"/>
      <c r="G564" s="199" t="str">
        <f>IF(AND(C564&lt;&gt;"",D564&lt;&gt;"",E564&lt;&gt;"",F564&lt;&gt;""),Grunddaten!$G$4,"")</f>
        <v/>
      </c>
      <c r="H564" s="123"/>
      <c r="I564" s="161"/>
      <c r="J564" s="161"/>
      <c r="K564" s="161"/>
      <c r="L564" s="201"/>
      <c r="M564" s="143"/>
      <c r="N564" s="60"/>
      <c r="O564" s="61"/>
      <c r="P564" s="62"/>
      <c r="R564" s="16" t="str">
        <f t="shared" si="27"/>
        <v/>
      </c>
      <c r="S564" s="16" t="str">
        <f t="shared" si="28"/>
        <v/>
      </c>
      <c r="T564" s="16" t="str">
        <f t="shared" si="29"/>
        <v/>
      </c>
    </row>
    <row r="565" spans="2:20" ht="20.25" customHeight="1" x14ac:dyDescent="0.2">
      <c r="B565" s="130">
        <v>547</v>
      </c>
      <c r="C565" s="59"/>
      <c r="D565" s="59"/>
      <c r="E565" s="168"/>
      <c r="F565" s="204"/>
      <c r="G565" s="199" t="str">
        <f>IF(AND(C565&lt;&gt;"",D565&lt;&gt;"",E565&lt;&gt;"",F565&lt;&gt;""),Grunddaten!$G$4,"")</f>
        <v/>
      </c>
      <c r="H565" s="123"/>
      <c r="I565" s="161"/>
      <c r="J565" s="161"/>
      <c r="K565" s="161"/>
      <c r="L565" s="201"/>
      <c r="M565" s="143"/>
      <c r="N565" s="60"/>
      <c r="O565" s="61"/>
      <c r="P565" s="62"/>
      <c r="R565" s="16" t="str">
        <f t="shared" si="27"/>
        <v/>
      </c>
      <c r="S565" s="16" t="str">
        <f t="shared" si="28"/>
        <v/>
      </c>
      <c r="T565" s="16" t="str">
        <f t="shared" si="29"/>
        <v/>
      </c>
    </row>
    <row r="566" spans="2:20" ht="20.25" customHeight="1" x14ac:dyDescent="0.2">
      <c r="B566" s="130">
        <v>548</v>
      </c>
      <c r="C566" s="59"/>
      <c r="D566" s="59"/>
      <c r="E566" s="168"/>
      <c r="F566" s="204"/>
      <c r="G566" s="199" t="str">
        <f>IF(AND(C566&lt;&gt;"",D566&lt;&gt;"",E566&lt;&gt;"",F566&lt;&gt;""),Grunddaten!$G$4,"")</f>
        <v/>
      </c>
      <c r="H566" s="123"/>
      <c r="I566" s="161"/>
      <c r="J566" s="161"/>
      <c r="K566" s="161"/>
      <c r="L566" s="201"/>
      <c r="M566" s="143"/>
      <c r="N566" s="60"/>
      <c r="O566" s="61"/>
      <c r="P566" s="62"/>
      <c r="R566" s="16" t="str">
        <f t="shared" si="27"/>
        <v/>
      </c>
      <c r="S566" s="16" t="str">
        <f t="shared" si="28"/>
        <v/>
      </c>
      <c r="T566" s="16" t="str">
        <f t="shared" si="29"/>
        <v/>
      </c>
    </row>
    <row r="567" spans="2:20" ht="20.25" customHeight="1" x14ac:dyDescent="0.2">
      <c r="B567" s="130">
        <v>549</v>
      </c>
      <c r="C567" s="59"/>
      <c r="D567" s="59"/>
      <c r="E567" s="168"/>
      <c r="F567" s="204"/>
      <c r="G567" s="199" t="str">
        <f>IF(AND(C567&lt;&gt;"",D567&lt;&gt;"",E567&lt;&gt;"",F567&lt;&gt;""),Grunddaten!$G$4,"")</f>
        <v/>
      </c>
      <c r="H567" s="123"/>
      <c r="I567" s="161"/>
      <c r="J567" s="161"/>
      <c r="K567" s="161"/>
      <c r="L567" s="201"/>
      <c r="M567" s="143"/>
      <c r="N567" s="60"/>
      <c r="O567" s="61"/>
      <c r="P567" s="62"/>
      <c r="R567" s="16" t="str">
        <f t="shared" si="27"/>
        <v/>
      </c>
      <c r="S567" s="16" t="str">
        <f t="shared" si="28"/>
        <v/>
      </c>
      <c r="T567" s="16" t="str">
        <f t="shared" si="29"/>
        <v/>
      </c>
    </row>
    <row r="568" spans="2:20" ht="20.25" customHeight="1" x14ac:dyDescent="0.2">
      <c r="B568" s="130">
        <v>550</v>
      </c>
      <c r="C568" s="59"/>
      <c r="D568" s="59"/>
      <c r="E568" s="168"/>
      <c r="F568" s="204"/>
      <c r="G568" s="199" t="str">
        <f>IF(AND(C568&lt;&gt;"",D568&lt;&gt;"",E568&lt;&gt;"",F568&lt;&gt;""),Grunddaten!$G$4,"")</f>
        <v/>
      </c>
      <c r="H568" s="123"/>
      <c r="I568" s="161"/>
      <c r="J568" s="161"/>
      <c r="K568" s="161"/>
      <c r="L568" s="201"/>
      <c r="M568" s="143"/>
      <c r="N568" s="60"/>
      <c r="O568" s="61"/>
      <c r="P568" s="62"/>
      <c r="R568" s="16" t="str">
        <f t="shared" si="27"/>
        <v/>
      </c>
      <c r="S568" s="16" t="str">
        <f t="shared" si="28"/>
        <v/>
      </c>
      <c r="T568" s="16" t="str">
        <f t="shared" si="29"/>
        <v/>
      </c>
    </row>
    <row r="569" spans="2:20" ht="20.25" customHeight="1" x14ac:dyDescent="0.2">
      <c r="B569" s="130">
        <v>551</v>
      </c>
      <c r="C569" s="59"/>
      <c r="D569" s="59"/>
      <c r="E569" s="168"/>
      <c r="F569" s="204"/>
      <c r="G569" s="199" t="str">
        <f>IF(AND(C569&lt;&gt;"",D569&lt;&gt;"",E569&lt;&gt;"",F569&lt;&gt;""),Grunddaten!$G$4,"")</f>
        <v/>
      </c>
      <c r="H569" s="123"/>
      <c r="I569" s="161"/>
      <c r="J569" s="161"/>
      <c r="K569" s="161"/>
      <c r="L569" s="201"/>
      <c r="M569" s="143"/>
      <c r="N569" s="60"/>
      <c r="O569" s="61"/>
      <c r="P569" s="62"/>
      <c r="R569" s="16" t="str">
        <f t="shared" si="27"/>
        <v/>
      </c>
      <c r="S569" s="16" t="str">
        <f t="shared" si="28"/>
        <v/>
      </c>
      <c r="T569" s="16" t="str">
        <f t="shared" si="29"/>
        <v/>
      </c>
    </row>
    <row r="570" spans="2:20" ht="20.25" customHeight="1" x14ac:dyDescent="0.2">
      <c r="B570" s="130">
        <v>552</v>
      </c>
      <c r="C570" s="59"/>
      <c r="D570" s="59"/>
      <c r="E570" s="168"/>
      <c r="F570" s="204"/>
      <c r="G570" s="199" t="str">
        <f>IF(AND(C570&lt;&gt;"",D570&lt;&gt;"",E570&lt;&gt;"",F570&lt;&gt;""),Grunddaten!$G$4,"")</f>
        <v/>
      </c>
      <c r="H570" s="123"/>
      <c r="I570" s="161"/>
      <c r="J570" s="161"/>
      <c r="K570" s="161"/>
      <c r="L570" s="201"/>
      <c r="M570" s="143"/>
      <c r="N570" s="60"/>
      <c r="O570" s="61"/>
      <c r="P570" s="62"/>
      <c r="R570" s="16" t="str">
        <f t="shared" si="27"/>
        <v/>
      </c>
      <c r="S570" s="16" t="str">
        <f t="shared" si="28"/>
        <v/>
      </c>
      <c r="T570" s="16" t="str">
        <f t="shared" si="29"/>
        <v/>
      </c>
    </row>
    <row r="571" spans="2:20" ht="20.25" customHeight="1" x14ac:dyDescent="0.2">
      <c r="B571" s="130">
        <v>553</v>
      </c>
      <c r="C571" s="59"/>
      <c r="D571" s="59"/>
      <c r="E571" s="168"/>
      <c r="F571" s="204"/>
      <c r="G571" s="199" t="str">
        <f>IF(AND(C571&lt;&gt;"",D571&lt;&gt;"",E571&lt;&gt;"",F571&lt;&gt;""),Grunddaten!$G$4,"")</f>
        <v/>
      </c>
      <c r="H571" s="123"/>
      <c r="I571" s="161"/>
      <c r="J571" s="161"/>
      <c r="K571" s="161"/>
      <c r="L571" s="201"/>
      <c r="M571" s="143"/>
      <c r="N571" s="60"/>
      <c r="O571" s="61"/>
      <c r="P571" s="62"/>
      <c r="R571" s="16" t="str">
        <f t="shared" si="27"/>
        <v/>
      </c>
      <c r="S571" s="16" t="str">
        <f t="shared" si="28"/>
        <v/>
      </c>
      <c r="T571" s="16" t="str">
        <f t="shared" si="29"/>
        <v/>
      </c>
    </row>
    <row r="572" spans="2:20" ht="20.25" customHeight="1" x14ac:dyDescent="0.2">
      <c r="B572" s="130">
        <v>554</v>
      </c>
      <c r="C572" s="59"/>
      <c r="D572" s="59"/>
      <c r="E572" s="168"/>
      <c r="F572" s="204"/>
      <c r="G572" s="199" t="str">
        <f>IF(AND(C572&lt;&gt;"",D572&lt;&gt;"",E572&lt;&gt;"",F572&lt;&gt;""),Grunddaten!$G$4,"")</f>
        <v/>
      </c>
      <c r="H572" s="123"/>
      <c r="I572" s="161"/>
      <c r="J572" s="161"/>
      <c r="K572" s="161"/>
      <c r="L572" s="201"/>
      <c r="M572" s="143"/>
      <c r="N572" s="60"/>
      <c r="O572" s="61"/>
      <c r="P572" s="62"/>
      <c r="R572" s="16" t="str">
        <f t="shared" si="27"/>
        <v/>
      </c>
      <c r="S572" s="16" t="str">
        <f t="shared" si="28"/>
        <v/>
      </c>
      <c r="T572" s="16" t="str">
        <f t="shared" si="29"/>
        <v/>
      </c>
    </row>
    <row r="573" spans="2:20" ht="20.25" customHeight="1" x14ac:dyDescent="0.2">
      <c r="B573" s="130">
        <v>555</v>
      </c>
      <c r="C573" s="59"/>
      <c r="D573" s="59"/>
      <c r="E573" s="168"/>
      <c r="F573" s="204"/>
      <c r="G573" s="199" t="str">
        <f>IF(AND(C573&lt;&gt;"",D573&lt;&gt;"",E573&lt;&gt;"",F573&lt;&gt;""),Grunddaten!$G$4,"")</f>
        <v/>
      </c>
      <c r="H573" s="123"/>
      <c r="I573" s="161"/>
      <c r="J573" s="161"/>
      <c r="K573" s="161"/>
      <c r="L573" s="201"/>
      <c r="M573" s="143"/>
      <c r="N573" s="60"/>
      <c r="O573" s="61"/>
      <c r="P573" s="62"/>
      <c r="R573" s="16" t="str">
        <f t="shared" si="27"/>
        <v/>
      </c>
      <c r="S573" s="16" t="str">
        <f t="shared" si="28"/>
        <v/>
      </c>
      <c r="T573" s="16" t="str">
        <f t="shared" si="29"/>
        <v/>
      </c>
    </row>
    <row r="574" spans="2:20" ht="20.25" customHeight="1" x14ac:dyDescent="0.2">
      <c r="B574" s="130">
        <v>556</v>
      </c>
      <c r="C574" s="59"/>
      <c r="D574" s="59"/>
      <c r="E574" s="168"/>
      <c r="F574" s="204"/>
      <c r="G574" s="199" t="str">
        <f>IF(AND(C574&lt;&gt;"",D574&lt;&gt;"",E574&lt;&gt;"",F574&lt;&gt;""),Grunddaten!$G$4,"")</f>
        <v/>
      </c>
      <c r="H574" s="123"/>
      <c r="I574" s="161"/>
      <c r="J574" s="161"/>
      <c r="K574" s="161"/>
      <c r="L574" s="201"/>
      <c r="M574" s="143"/>
      <c r="N574" s="60"/>
      <c r="O574" s="61"/>
      <c r="P574" s="62"/>
      <c r="R574" s="16" t="str">
        <f t="shared" si="27"/>
        <v/>
      </c>
      <c r="S574" s="16" t="str">
        <f t="shared" si="28"/>
        <v/>
      </c>
      <c r="T574" s="16" t="str">
        <f t="shared" si="29"/>
        <v/>
      </c>
    </row>
    <row r="575" spans="2:20" ht="20.25" customHeight="1" x14ac:dyDescent="0.2">
      <c r="B575" s="130">
        <v>557</v>
      </c>
      <c r="C575" s="59"/>
      <c r="D575" s="59"/>
      <c r="E575" s="168"/>
      <c r="F575" s="204"/>
      <c r="G575" s="199" t="str">
        <f>IF(AND(C575&lt;&gt;"",D575&lt;&gt;"",E575&lt;&gt;"",F575&lt;&gt;""),Grunddaten!$G$4,"")</f>
        <v/>
      </c>
      <c r="H575" s="123"/>
      <c r="I575" s="161"/>
      <c r="J575" s="161"/>
      <c r="K575" s="161"/>
      <c r="L575" s="201"/>
      <c r="M575" s="143"/>
      <c r="N575" s="60"/>
      <c r="O575" s="61"/>
      <c r="P575" s="62"/>
      <c r="R575" s="16" t="str">
        <f t="shared" si="27"/>
        <v/>
      </c>
      <c r="S575" s="16" t="str">
        <f t="shared" si="28"/>
        <v/>
      </c>
      <c r="T575" s="16" t="str">
        <f t="shared" si="29"/>
        <v/>
      </c>
    </row>
    <row r="576" spans="2:20" ht="20.25" customHeight="1" x14ac:dyDescent="0.2">
      <c r="B576" s="130">
        <v>558</v>
      </c>
      <c r="C576" s="59"/>
      <c r="D576" s="59"/>
      <c r="E576" s="168"/>
      <c r="F576" s="204"/>
      <c r="G576" s="199" t="str">
        <f>IF(AND(C576&lt;&gt;"",D576&lt;&gt;"",E576&lt;&gt;"",F576&lt;&gt;""),Grunddaten!$G$4,"")</f>
        <v/>
      </c>
      <c r="H576" s="123"/>
      <c r="I576" s="161"/>
      <c r="J576" s="161"/>
      <c r="K576" s="161"/>
      <c r="L576" s="201"/>
      <c r="M576" s="143"/>
      <c r="N576" s="60"/>
      <c r="O576" s="61"/>
      <c r="P576" s="62"/>
      <c r="R576" s="16" t="str">
        <f t="shared" si="27"/>
        <v/>
      </c>
      <c r="S576" s="16" t="str">
        <f t="shared" si="28"/>
        <v/>
      </c>
      <c r="T576" s="16" t="str">
        <f t="shared" si="29"/>
        <v/>
      </c>
    </row>
    <row r="577" spans="2:20" ht="20.25" customHeight="1" x14ac:dyDescent="0.2">
      <c r="B577" s="130">
        <v>559</v>
      </c>
      <c r="C577" s="59"/>
      <c r="D577" s="59"/>
      <c r="E577" s="168"/>
      <c r="F577" s="204"/>
      <c r="G577" s="199" t="str">
        <f>IF(AND(C577&lt;&gt;"",D577&lt;&gt;"",E577&lt;&gt;"",F577&lt;&gt;""),Grunddaten!$G$4,"")</f>
        <v/>
      </c>
      <c r="H577" s="123"/>
      <c r="I577" s="161"/>
      <c r="J577" s="161"/>
      <c r="K577" s="161"/>
      <c r="L577" s="201"/>
      <c r="M577" s="143"/>
      <c r="N577" s="60"/>
      <c r="O577" s="61"/>
      <c r="P577" s="62"/>
      <c r="R577" s="16" t="str">
        <f t="shared" si="27"/>
        <v/>
      </c>
      <c r="S577" s="16" t="str">
        <f t="shared" si="28"/>
        <v/>
      </c>
      <c r="T577" s="16" t="str">
        <f t="shared" si="29"/>
        <v/>
      </c>
    </row>
    <row r="578" spans="2:20" ht="20.25" customHeight="1" x14ac:dyDescent="0.2">
      <c r="B578" s="130">
        <v>560</v>
      </c>
      <c r="C578" s="59"/>
      <c r="D578" s="59"/>
      <c r="E578" s="168"/>
      <c r="F578" s="204"/>
      <c r="G578" s="199" t="str">
        <f>IF(AND(C578&lt;&gt;"",D578&lt;&gt;"",E578&lt;&gt;"",F578&lt;&gt;""),Grunddaten!$G$4,"")</f>
        <v/>
      </c>
      <c r="H578" s="123"/>
      <c r="I578" s="161"/>
      <c r="J578" s="161"/>
      <c r="K578" s="161"/>
      <c r="L578" s="201"/>
      <c r="M578" s="143"/>
      <c r="N578" s="60"/>
      <c r="O578" s="61"/>
      <c r="P578" s="62"/>
      <c r="R578" s="16" t="str">
        <f t="shared" si="27"/>
        <v/>
      </c>
      <c r="S578" s="16" t="str">
        <f t="shared" si="28"/>
        <v/>
      </c>
      <c r="T578" s="16" t="str">
        <f t="shared" si="29"/>
        <v/>
      </c>
    </row>
    <row r="579" spans="2:20" ht="20.25" customHeight="1" x14ac:dyDescent="0.2">
      <c r="B579" s="130">
        <v>561</v>
      </c>
      <c r="C579" s="59"/>
      <c r="D579" s="59"/>
      <c r="E579" s="168"/>
      <c r="F579" s="204"/>
      <c r="G579" s="199" t="str">
        <f>IF(AND(C579&lt;&gt;"",D579&lt;&gt;"",E579&lt;&gt;"",F579&lt;&gt;""),Grunddaten!$G$4,"")</f>
        <v/>
      </c>
      <c r="H579" s="123"/>
      <c r="I579" s="161"/>
      <c r="J579" s="161"/>
      <c r="K579" s="161"/>
      <c r="L579" s="201"/>
      <c r="M579" s="143"/>
      <c r="N579" s="60"/>
      <c r="O579" s="61"/>
      <c r="P579" s="62"/>
      <c r="R579" s="16" t="str">
        <f t="shared" si="27"/>
        <v/>
      </c>
      <c r="S579" s="16" t="str">
        <f t="shared" si="28"/>
        <v/>
      </c>
      <c r="T579" s="16" t="str">
        <f t="shared" si="29"/>
        <v/>
      </c>
    </row>
    <row r="580" spans="2:20" ht="20.25" customHeight="1" x14ac:dyDescent="0.2">
      <c r="B580" s="130">
        <v>562</v>
      </c>
      <c r="C580" s="59"/>
      <c r="D580" s="59"/>
      <c r="E580" s="168"/>
      <c r="F580" s="204"/>
      <c r="G580" s="199" t="str">
        <f>IF(AND(C580&lt;&gt;"",D580&lt;&gt;"",E580&lt;&gt;"",F580&lt;&gt;""),Grunddaten!$G$4,"")</f>
        <v/>
      </c>
      <c r="H580" s="123"/>
      <c r="I580" s="161"/>
      <c r="J580" s="161"/>
      <c r="K580" s="161"/>
      <c r="L580" s="201"/>
      <c r="M580" s="143"/>
      <c r="N580" s="60"/>
      <c r="O580" s="61"/>
      <c r="P580" s="62"/>
      <c r="R580" s="16" t="str">
        <f t="shared" si="27"/>
        <v/>
      </c>
      <c r="S580" s="16" t="str">
        <f t="shared" si="28"/>
        <v/>
      </c>
      <c r="T580" s="16" t="str">
        <f t="shared" si="29"/>
        <v/>
      </c>
    </row>
    <row r="581" spans="2:20" ht="20.25" customHeight="1" x14ac:dyDescent="0.2">
      <c r="B581" s="130">
        <v>563</v>
      </c>
      <c r="C581" s="59"/>
      <c r="D581" s="59"/>
      <c r="E581" s="168"/>
      <c r="F581" s="204"/>
      <c r="G581" s="199" t="str">
        <f>IF(AND(C581&lt;&gt;"",D581&lt;&gt;"",E581&lt;&gt;"",F581&lt;&gt;""),Grunddaten!$G$4,"")</f>
        <v/>
      </c>
      <c r="H581" s="123"/>
      <c r="I581" s="161"/>
      <c r="J581" s="161"/>
      <c r="K581" s="161"/>
      <c r="L581" s="201"/>
      <c r="M581" s="143"/>
      <c r="N581" s="60"/>
      <c r="O581" s="61"/>
      <c r="P581" s="62"/>
      <c r="R581" s="16" t="str">
        <f t="shared" si="27"/>
        <v/>
      </c>
      <c r="S581" s="16" t="str">
        <f t="shared" si="28"/>
        <v/>
      </c>
      <c r="T581" s="16" t="str">
        <f t="shared" si="29"/>
        <v/>
      </c>
    </row>
    <row r="582" spans="2:20" ht="20.25" customHeight="1" x14ac:dyDescent="0.2">
      <c r="B582" s="130">
        <v>564</v>
      </c>
      <c r="C582" s="59"/>
      <c r="D582" s="59"/>
      <c r="E582" s="168"/>
      <c r="F582" s="204"/>
      <c r="G582" s="199" t="str">
        <f>IF(AND(C582&lt;&gt;"",D582&lt;&gt;"",E582&lt;&gt;"",F582&lt;&gt;""),Grunddaten!$G$4,"")</f>
        <v/>
      </c>
      <c r="H582" s="123"/>
      <c r="I582" s="161"/>
      <c r="J582" s="161"/>
      <c r="K582" s="161"/>
      <c r="L582" s="201"/>
      <c r="M582" s="143"/>
      <c r="N582" s="60"/>
      <c r="O582" s="61"/>
      <c r="P582" s="62"/>
      <c r="R582" s="16" t="str">
        <f t="shared" si="27"/>
        <v/>
      </c>
      <c r="S582" s="16" t="str">
        <f t="shared" si="28"/>
        <v/>
      </c>
      <c r="T582" s="16" t="str">
        <f t="shared" si="29"/>
        <v/>
      </c>
    </row>
    <row r="583" spans="2:20" ht="20.25" customHeight="1" x14ac:dyDescent="0.2">
      <c r="B583" s="130">
        <v>565</v>
      </c>
      <c r="C583" s="59"/>
      <c r="D583" s="59"/>
      <c r="E583" s="168"/>
      <c r="F583" s="204"/>
      <c r="G583" s="199" t="str">
        <f>IF(AND(C583&lt;&gt;"",D583&lt;&gt;"",E583&lt;&gt;"",F583&lt;&gt;""),Grunddaten!$G$4,"")</f>
        <v/>
      </c>
      <c r="H583" s="123"/>
      <c r="I583" s="161"/>
      <c r="J583" s="161"/>
      <c r="K583" s="161"/>
      <c r="L583" s="201"/>
      <c r="M583" s="143"/>
      <c r="N583" s="60"/>
      <c r="O583" s="61"/>
      <c r="P583" s="62"/>
      <c r="R583" s="16" t="str">
        <f t="shared" si="27"/>
        <v/>
      </c>
      <c r="S583" s="16" t="str">
        <f t="shared" si="28"/>
        <v/>
      </c>
      <c r="T583" s="16" t="str">
        <f t="shared" si="29"/>
        <v/>
      </c>
    </row>
    <row r="584" spans="2:20" ht="20.25" customHeight="1" x14ac:dyDescent="0.2">
      <c r="B584" s="130">
        <v>566</v>
      </c>
      <c r="C584" s="59"/>
      <c r="D584" s="59"/>
      <c r="E584" s="168"/>
      <c r="F584" s="204"/>
      <c r="G584" s="199" t="str">
        <f>IF(AND(C584&lt;&gt;"",D584&lt;&gt;"",E584&lt;&gt;"",F584&lt;&gt;""),Grunddaten!$G$4,"")</f>
        <v/>
      </c>
      <c r="H584" s="123"/>
      <c r="I584" s="161"/>
      <c r="J584" s="161"/>
      <c r="K584" s="161"/>
      <c r="L584" s="201"/>
      <c r="M584" s="143"/>
      <c r="N584" s="60"/>
      <c r="O584" s="61"/>
      <c r="P584" s="62"/>
      <c r="R584" s="16" t="str">
        <f t="shared" si="27"/>
        <v/>
      </c>
      <c r="S584" s="16" t="str">
        <f t="shared" si="28"/>
        <v/>
      </c>
      <c r="T584" s="16" t="str">
        <f t="shared" si="29"/>
        <v/>
      </c>
    </row>
    <row r="585" spans="2:20" ht="20.25" customHeight="1" x14ac:dyDescent="0.2">
      <c r="B585" s="130">
        <v>567</v>
      </c>
      <c r="C585" s="59"/>
      <c r="D585" s="59"/>
      <c r="E585" s="168"/>
      <c r="F585" s="204"/>
      <c r="G585" s="199" t="str">
        <f>IF(AND(C585&lt;&gt;"",D585&lt;&gt;"",E585&lt;&gt;"",F585&lt;&gt;""),Grunddaten!$G$4,"")</f>
        <v/>
      </c>
      <c r="H585" s="123"/>
      <c r="I585" s="161"/>
      <c r="J585" s="161"/>
      <c r="K585" s="161"/>
      <c r="L585" s="201"/>
      <c r="M585" s="143"/>
      <c r="N585" s="60"/>
      <c r="O585" s="61"/>
      <c r="P585" s="62"/>
      <c r="R585" s="16" t="str">
        <f t="shared" si="27"/>
        <v/>
      </c>
      <c r="S585" s="16" t="str">
        <f t="shared" si="28"/>
        <v/>
      </c>
      <c r="T585" s="16" t="str">
        <f t="shared" si="29"/>
        <v/>
      </c>
    </row>
    <row r="586" spans="2:20" ht="20.25" customHeight="1" x14ac:dyDescent="0.2">
      <c r="B586" s="130">
        <v>568</v>
      </c>
      <c r="C586" s="59"/>
      <c r="D586" s="59"/>
      <c r="E586" s="168"/>
      <c r="F586" s="204"/>
      <c r="G586" s="199" t="str">
        <f>IF(AND(C586&lt;&gt;"",D586&lt;&gt;"",E586&lt;&gt;"",F586&lt;&gt;""),Grunddaten!$G$4,"")</f>
        <v/>
      </c>
      <c r="H586" s="123"/>
      <c r="I586" s="161"/>
      <c r="J586" s="161"/>
      <c r="K586" s="161"/>
      <c r="L586" s="201"/>
      <c r="M586" s="143"/>
      <c r="N586" s="60"/>
      <c r="O586" s="61"/>
      <c r="P586" s="62"/>
      <c r="R586" s="16" t="str">
        <f t="shared" si="27"/>
        <v/>
      </c>
      <c r="S586" s="16" t="str">
        <f t="shared" si="28"/>
        <v/>
      </c>
      <c r="T586" s="16" t="str">
        <f t="shared" si="29"/>
        <v/>
      </c>
    </row>
    <row r="587" spans="2:20" ht="20.25" customHeight="1" x14ac:dyDescent="0.2">
      <c r="B587" s="130">
        <v>569</v>
      </c>
      <c r="C587" s="59"/>
      <c r="D587" s="59"/>
      <c r="E587" s="168"/>
      <c r="F587" s="204"/>
      <c r="G587" s="199" t="str">
        <f>IF(AND(C587&lt;&gt;"",D587&lt;&gt;"",E587&lt;&gt;"",F587&lt;&gt;""),Grunddaten!$G$4,"")</f>
        <v/>
      </c>
      <c r="H587" s="123"/>
      <c r="I587" s="161"/>
      <c r="J587" s="161"/>
      <c r="K587" s="161"/>
      <c r="L587" s="201"/>
      <c r="M587" s="143"/>
      <c r="N587" s="60"/>
      <c r="O587" s="61"/>
      <c r="P587" s="62"/>
      <c r="R587" s="16" t="str">
        <f t="shared" si="27"/>
        <v/>
      </c>
      <c r="S587" s="16" t="str">
        <f t="shared" si="28"/>
        <v/>
      </c>
      <c r="T587" s="16" t="str">
        <f t="shared" si="29"/>
        <v/>
      </c>
    </row>
    <row r="588" spans="2:20" ht="20.25" customHeight="1" x14ac:dyDescent="0.2">
      <c r="B588" s="130">
        <v>570</v>
      </c>
      <c r="C588" s="59"/>
      <c r="D588" s="59"/>
      <c r="E588" s="168"/>
      <c r="F588" s="204"/>
      <c r="G588" s="199" t="str">
        <f>IF(AND(C588&lt;&gt;"",D588&lt;&gt;"",E588&lt;&gt;"",F588&lt;&gt;""),Grunddaten!$G$4,"")</f>
        <v/>
      </c>
      <c r="H588" s="123"/>
      <c r="I588" s="161"/>
      <c r="J588" s="161"/>
      <c r="K588" s="161"/>
      <c r="L588" s="201"/>
      <c r="M588" s="143"/>
      <c r="N588" s="60"/>
      <c r="O588" s="61"/>
      <c r="P588" s="62"/>
      <c r="R588" s="16" t="str">
        <f t="shared" si="27"/>
        <v/>
      </c>
      <c r="S588" s="16" t="str">
        <f t="shared" si="28"/>
        <v/>
      </c>
      <c r="T588" s="16" t="str">
        <f t="shared" si="29"/>
        <v/>
      </c>
    </row>
    <row r="589" spans="2:20" ht="20.25" customHeight="1" x14ac:dyDescent="0.2">
      <c r="B589" s="130">
        <v>571</v>
      </c>
      <c r="C589" s="59"/>
      <c r="D589" s="59"/>
      <c r="E589" s="168"/>
      <c r="F589" s="204"/>
      <c r="G589" s="199" t="str">
        <f>IF(AND(C589&lt;&gt;"",D589&lt;&gt;"",E589&lt;&gt;"",F589&lt;&gt;""),Grunddaten!$G$4,"")</f>
        <v/>
      </c>
      <c r="H589" s="123"/>
      <c r="I589" s="161"/>
      <c r="J589" s="161"/>
      <c r="K589" s="161"/>
      <c r="L589" s="201"/>
      <c r="M589" s="143"/>
      <c r="N589" s="60"/>
      <c r="O589" s="61"/>
      <c r="P589" s="62"/>
      <c r="R589" s="16" t="str">
        <f t="shared" si="27"/>
        <v/>
      </c>
      <c r="S589" s="16" t="str">
        <f t="shared" si="28"/>
        <v/>
      </c>
      <c r="T589" s="16" t="str">
        <f t="shared" si="29"/>
        <v/>
      </c>
    </row>
    <row r="590" spans="2:20" ht="20.25" customHeight="1" x14ac:dyDescent="0.2">
      <c r="B590" s="130">
        <v>572</v>
      </c>
      <c r="C590" s="59"/>
      <c r="D590" s="59"/>
      <c r="E590" s="168"/>
      <c r="F590" s="204"/>
      <c r="G590" s="199" t="str">
        <f>IF(AND(C590&lt;&gt;"",D590&lt;&gt;"",E590&lt;&gt;"",F590&lt;&gt;""),Grunddaten!$G$4,"")</f>
        <v/>
      </c>
      <c r="H590" s="123"/>
      <c r="I590" s="161"/>
      <c r="J590" s="161"/>
      <c r="K590" s="161"/>
      <c r="L590" s="201"/>
      <c r="M590" s="143"/>
      <c r="N590" s="60"/>
      <c r="O590" s="61"/>
      <c r="P590" s="62"/>
      <c r="R590" s="16" t="str">
        <f t="shared" si="27"/>
        <v/>
      </c>
      <c r="S590" s="16" t="str">
        <f t="shared" si="28"/>
        <v/>
      </c>
      <c r="T590" s="16" t="str">
        <f t="shared" si="29"/>
        <v/>
      </c>
    </row>
    <row r="591" spans="2:20" ht="20.25" customHeight="1" x14ac:dyDescent="0.2">
      <c r="B591" s="130">
        <v>573</v>
      </c>
      <c r="C591" s="59"/>
      <c r="D591" s="59"/>
      <c r="E591" s="168"/>
      <c r="F591" s="204"/>
      <c r="G591" s="199" t="str">
        <f>IF(AND(C591&lt;&gt;"",D591&lt;&gt;"",E591&lt;&gt;"",F591&lt;&gt;""),Grunddaten!$G$4,"")</f>
        <v/>
      </c>
      <c r="H591" s="123"/>
      <c r="I591" s="161"/>
      <c r="J591" s="161"/>
      <c r="K591" s="161"/>
      <c r="L591" s="201"/>
      <c r="M591" s="143"/>
      <c r="N591" s="60"/>
      <c r="O591" s="61"/>
      <c r="P591" s="62"/>
      <c r="R591" s="16" t="str">
        <f t="shared" si="27"/>
        <v/>
      </c>
      <c r="S591" s="16" t="str">
        <f t="shared" si="28"/>
        <v/>
      </c>
      <c r="T591" s="16" t="str">
        <f t="shared" si="29"/>
        <v/>
      </c>
    </row>
    <row r="592" spans="2:20" ht="20.25" customHeight="1" x14ac:dyDescent="0.2">
      <c r="B592" s="130">
        <v>574</v>
      </c>
      <c r="C592" s="59"/>
      <c r="D592" s="59"/>
      <c r="E592" s="168"/>
      <c r="F592" s="204"/>
      <c r="G592" s="199" t="str">
        <f>IF(AND(C592&lt;&gt;"",D592&lt;&gt;"",E592&lt;&gt;"",F592&lt;&gt;""),Grunddaten!$G$4,"")</f>
        <v/>
      </c>
      <c r="H592" s="123"/>
      <c r="I592" s="161"/>
      <c r="J592" s="161"/>
      <c r="K592" s="161"/>
      <c r="L592" s="201"/>
      <c r="M592" s="143"/>
      <c r="N592" s="60"/>
      <c r="O592" s="61"/>
      <c r="P592" s="62"/>
      <c r="R592" s="16" t="str">
        <f t="shared" si="27"/>
        <v/>
      </c>
      <c r="S592" s="16" t="str">
        <f t="shared" si="28"/>
        <v/>
      </c>
      <c r="T592" s="16" t="str">
        <f t="shared" si="29"/>
        <v/>
      </c>
    </row>
    <row r="593" spans="2:20" ht="20.25" customHeight="1" x14ac:dyDescent="0.2">
      <c r="B593" s="130">
        <v>575</v>
      </c>
      <c r="C593" s="59"/>
      <c r="D593" s="59"/>
      <c r="E593" s="168"/>
      <c r="F593" s="204"/>
      <c r="G593" s="199" t="str">
        <f>IF(AND(C593&lt;&gt;"",D593&lt;&gt;"",E593&lt;&gt;"",F593&lt;&gt;""),Grunddaten!$G$4,"")</f>
        <v/>
      </c>
      <c r="H593" s="123"/>
      <c r="I593" s="161"/>
      <c r="J593" s="161"/>
      <c r="K593" s="161"/>
      <c r="L593" s="201"/>
      <c r="M593" s="143"/>
      <c r="N593" s="60"/>
      <c r="O593" s="61"/>
      <c r="P593" s="62"/>
      <c r="R593" s="16" t="str">
        <f t="shared" si="27"/>
        <v/>
      </c>
      <c r="S593" s="16" t="str">
        <f t="shared" si="28"/>
        <v/>
      </c>
      <c r="T593" s="16" t="str">
        <f t="shared" si="29"/>
        <v/>
      </c>
    </row>
    <row r="594" spans="2:20" ht="20.25" customHeight="1" x14ac:dyDescent="0.2">
      <c r="B594" s="130">
        <v>576</v>
      </c>
      <c r="C594" s="59"/>
      <c r="D594" s="59"/>
      <c r="E594" s="168"/>
      <c r="F594" s="204"/>
      <c r="G594" s="199" t="str">
        <f>IF(AND(C594&lt;&gt;"",D594&lt;&gt;"",E594&lt;&gt;"",F594&lt;&gt;""),Grunddaten!$G$4,"")</f>
        <v/>
      </c>
      <c r="H594" s="123"/>
      <c r="I594" s="161"/>
      <c r="J594" s="161"/>
      <c r="K594" s="161"/>
      <c r="L594" s="201"/>
      <c r="M594" s="143"/>
      <c r="N594" s="60"/>
      <c r="O594" s="61"/>
      <c r="P594" s="62"/>
      <c r="R594" s="16" t="str">
        <f t="shared" si="27"/>
        <v/>
      </c>
      <c r="S594" s="16" t="str">
        <f t="shared" si="28"/>
        <v/>
      </c>
      <c r="T594" s="16" t="str">
        <f t="shared" si="29"/>
        <v/>
      </c>
    </row>
    <row r="595" spans="2:20" ht="20.25" customHeight="1" x14ac:dyDescent="0.2">
      <c r="B595" s="130">
        <v>577</v>
      </c>
      <c r="C595" s="59"/>
      <c r="D595" s="59"/>
      <c r="E595" s="168"/>
      <c r="F595" s="204"/>
      <c r="G595" s="199" t="str">
        <f>IF(AND(C595&lt;&gt;"",D595&lt;&gt;"",E595&lt;&gt;"",F595&lt;&gt;""),Grunddaten!$G$4,"")</f>
        <v/>
      </c>
      <c r="H595" s="123"/>
      <c r="I595" s="161"/>
      <c r="J595" s="161"/>
      <c r="K595" s="161"/>
      <c r="L595" s="201"/>
      <c r="M595" s="143"/>
      <c r="N595" s="60"/>
      <c r="O595" s="61"/>
      <c r="P595" s="62"/>
      <c r="R595" s="16" t="str">
        <f t="shared" si="27"/>
        <v/>
      </c>
      <c r="S595" s="16" t="str">
        <f t="shared" si="28"/>
        <v/>
      </c>
      <c r="T595" s="16" t="str">
        <f t="shared" si="29"/>
        <v/>
      </c>
    </row>
    <row r="596" spans="2:20" ht="20.25" customHeight="1" x14ac:dyDescent="0.2">
      <c r="B596" s="130">
        <v>578</v>
      </c>
      <c r="C596" s="59"/>
      <c r="D596" s="59"/>
      <c r="E596" s="168"/>
      <c r="F596" s="204"/>
      <c r="G596" s="199" t="str">
        <f>IF(AND(C596&lt;&gt;"",D596&lt;&gt;"",E596&lt;&gt;"",F596&lt;&gt;""),Grunddaten!$G$4,"")</f>
        <v/>
      </c>
      <c r="H596" s="123"/>
      <c r="I596" s="161"/>
      <c r="J596" s="161"/>
      <c r="K596" s="161"/>
      <c r="L596" s="201"/>
      <c r="M596" s="143"/>
      <c r="N596" s="60"/>
      <c r="O596" s="61"/>
      <c r="P596" s="62"/>
      <c r="R596" s="16" t="str">
        <f t="shared" si="27"/>
        <v/>
      </c>
      <c r="S596" s="16" t="str">
        <f t="shared" si="28"/>
        <v/>
      </c>
      <c r="T596" s="16" t="str">
        <f t="shared" si="29"/>
        <v/>
      </c>
    </row>
    <row r="597" spans="2:20" ht="20.25" customHeight="1" x14ac:dyDescent="0.2">
      <c r="B597" s="130">
        <v>579</v>
      </c>
      <c r="C597" s="59"/>
      <c r="D597" s="59"/>
      <c r="E597" s="168"/>
      <c r="F597" s="204"/>
      <c r="G597" s="199" t="str">
        <f>IF(AND(C597&lt;&gt;"",D597&lt;&gt;"",E597&lt;&gt;"",F597&lt;&gt;""),Grunddaten!$G$4,"")</f>
        <v/>
      </c>
      <c r="H597" s="123"/>
      <c r="I597" s="161"/>
      <c r="J597" s="161"/>
      <c r="K597" s="161"/>
      <c r="L597" s="201"/>
      <c r="M597" s="143"/>
      <c r="N597" s="60"/>
      <c r="O597" s="61"/>
      <c r="P597" s="62"/>
      <c r="R597" s="16" t="str">
        <f t="shared" si="27"/>
        <v/>
      </c>
      <c r="S597" s="16" t="str">
        <f t="shared" si="28"/>
        <v/>
      </c>
      <c r="T597" s="16" t="str">
        <f t="shared" si="29"/>
        <v/>
      </c>
    </row>
    <row r="598" spans="2:20" ht="20.25" customHeight="1" x14ac:dyDescent="0.2">
      <c r="B598" s="130">
        <v>580</v>
      </c>
      <c r="C598" s="59"/>
      <c r="D598" s="59"/>
      <c r="E598" s="168"/>
      <c r="F598" s="204"/>
      <c r="G598" s="199" t="str">
        <f>IF(AND(C598&lt;&gt;"",D598&lt;&gt;"",E598&lt;&gt;"",F598&lt;&gt;""),Grunddaten!$G$4,"")</f>
        <v/>
      </c>
      <c r="H598" s="123"/>
      <c r="I598" s="161"/>
      <c r="J598" s="161"/>
      <c r="K598" s="161"/>
      <c r="L598" s="201"/>
      <c r="M598" s="143"/>
      <c r="N598" s="60"/>
      <c r="O598" s="61"/>
      <c r="P598" s="62"/>
      <c r="R598" s="16" t="str">
        <f t="shared" ref="R598:R661" si="30">IF(C598&lt;&gt;"",COUNTIFS($S$19:$S$918,TRIM(C598),$T$19:$T$918,TRIM(D598))&gt;1,"")</f>
        <v/>
      </c>
      <c r="S598" s="16" t="str">
        <f t="shared" si="28"/>
        <v/>
      </c>
      <c r="T598" s="16" t="str">
        <f t="shared" si="29"/>
        <v/>
      </c>
    </row>
    <row r="599" spans="2:20" ht="20.25" customHeight="1" x14ac:dyDescent="0.2">
      <c r="B599" s="130">
        <v>581</v>
      </c>
      <c r="C599" s="59"/>
      <c r="D599" s="59"/>
      <c r="E599" s="168"/>
      <c r="F599" s="204"/>
      <c r="G599" s="199" t="str">
        <f>IF(AND(C599&lt;&gt;"",D599&lt;&gt;"",E599&lt;&gt;"",F599&lt;&gt;""),Grunddaten!$G$4,"")</f>
        <v/>
      </c>
      <c r="H599" s="123"/>
      <c r="I599" s="161"/>
      <c r="J599" s="161"/>
      <c r="K599" s="161"/>
      <c r="L599" s="201"/>
      <c r="M599" s="143"/>
      <c r="N599" s="60"/>
      <c r="O599" s="61"/>
      <c r="P599" s="62"/>
      <c r="R599" s="16" t="str">
        <f t="shared" si="30"/>
        <v/>
      </c>
      <c r="S599" s="16" t="str">
        <f t="shared" si="28"/>
        <v/>
      </c>
      <c r="T599" s="16" t="str">
        <f t="shared" si="29"/>
        <v/>
      </c>
    </row>
    <row r="600" spans="2:20" ht="20.25" customHeight="1" x14ac:dyDescent="0.2">
      <c r="B600" s="130">
        <v>582</v>
      </c>
      <c r="C600" s="59"/>
      <c r="D600" s="59"/>
      <c r="E600" s="168"/>
      <c r="F600" s="204"/>
      <c r="G600" s="199" t="str">
        <f>IF(AND(C600&lt;&gt;"",D600&lt;&gt;"",E600&lt;&gt;"",F600&lt;&gt;""),Grunddaten!$G$4,"")</f>
        <v/>
      </c>
      <c r="H600" s="123"/>
      <c r="I600" s="161"/>
      <c r="J600" s="161"/>
      <c r="K600" s="161"/>
      <c r="L600" s="201"/>
      <c r="M600" s="143"/>
      <c r="N600" s="60"/>
      <c r="O600" s="61"/>
      <c r="P600" s="62"/>
      <c r="R600" s="16" t="str">
        <f t="shared" si="30"/>
        <v/>
      </c>
      <c r="S600" s="16" t="str">
        <f t="shared" si="28"/>
        <v/>
      </c>
      <c r="T600" s="16" t="str">
        <f t="shared" si="29"/>
        <v/>
      </c>
    </row>
    <row r="601" spans="2:20" ht="20.25" customHeight="1" x14ac:dyDescent="0.2">
      <c r="B601" s="130">
        <v>583</v>
      </c>
      <c r="C601" s="59"/>
      <c r="D601" s="59"/>
      <c r="E601" s="168"/>
      <c r="F601" s="204"/>
      <c r="G601" s="199" t="str">
        <f>IF(AND(C601&lt;&gt;"",D601&lt;&gt;"",E601&lt;&gt;"",F601&lt;&gt;""),Grunddaten!$G$4,"")</f>
        <v/>
      </c>
      <c r="H601" s="123"/>
      <c r="I601" s="161"/>
      <c r="J601" s="161"/>
      <c r="K601" s="161"/>
      <c r="L601" s="201"/>
      <c r="M601" s="143"/>
      <c r="N601" s="60"/>
      <c r="O601" s="61"/>
      <c r="P601" s="62"/>
      <c r="R601" s="16" t="str">
        <f t="shared" si="30"/>
        <v/>
      </c>
      <c r="S601" s="16" t="str">
        <f t="shared" si="28"/>
        <v/>
      </c>
      <c r="T601" s="16" t="str">
        <f t="shared" si="29"/>
        <v/>
      </c>
    </row>
    <row r="602" spans="2:20" ht="20.25" customHeight="1" x14ac:dyDescent="0.2">
      <c r="B602" s="130">
        <v>584</v>
      </c>
      <c r="C602" s="59"/>
      <c r="D602" s="59"/>
      <c r="E602" s="168"/>
      <c r="F602" s="204"/>
      <c r="G602" s="199" t="str">
        <f>IF(AND(C602&lt;&gt;"",D602&lt;&gt;"",E602&lt;&gt;"",F602&lt;&gt;""),Grunddaten!$G$4,"")</f>
        <v/>
      </c>
      <c r="H602" s="123"/>
      <c r="I602" s="161"/>
      <c r="J602" s="161"/>
      <c r="K602" s="161"/>
      <c r="L602" s="201"/>
      <c r="M602" s="143"/>
      <c r="N602" s="60"/>
      <c r="O602" s="61"/>
      <c r="P602" s="62"/>
      <c r="R602" s="16" t="str">
        <f t="shared" si="30"/>
        <v/>
      </c>
      <c r="S602" s="16" t="str">
        <f t="shared" si="28"/>
        <v/>
      </c>
      <c r="T602" s="16" t="str">
        <f t="shared" si="29"/>
        <v/>
      </c>
    </row>
    <row r="603" spans="2:20" ht="20.25" customHeight="1" x14ac:dyDescent="0.2">
      <c r="B603" s="130">
        <v>585</v>
      </c>
      <c r="C603" s="59"/>
      <c r="D603" s="59"/>
      <c r="E603" s="168"/>
      <c r="F603" s="204"/>
      <c r="G603" s="199" t="str">
        <f>IF(AND(C603&lt;&gt;"",D603&lt;&gt;"",E603&lt;&gt;"",F603&lt;&gt;""),Grunddaten!$G$4,"")</f>
        <v/>
      </c>
      <c r="H603" s="123"/>
      <c r="I603" s="161"/>
      <c r="J603" s="161"/>
      <c r="K603" s="161"/>
      <c r="L603" s="201"/>
      <c r="M603" s="143"/>
      <c r="N603" s="60"/>
      <c r="O603" s="61"/>
      <c r="P603" s="62"/>
      <c r="R603" s="16" t="str">
        <f t="shared" si="30"/>
        <v/>
      </c>
      <c r="S603" s="16" t="str">
        <f t="shared" si="28"/>
        <v/>
      </c>
      <c r="T603" s="16" t="str">
        <f t="shared" si="29"/>
        <v/>
      </c>
    </row>
    <row r="604" spans="2:20" ht="20.25" customHeight="1" x14ac:dyDescent="0.2">
      <c r="B604" s="130">
        <v>586</v>
      </c>
      <c r="C604" s="59"/>
      <c r="D604" s="59"/>
      <c r="E604" s="168"/>
      <c r="F604" s="204"/>
      <c r="G604" s="199" t="str">
        <f>IF(AND(C604&lt;&gt;"",D604&lt;&gt;"",E604&lt;&gt;"",F604&lt;&gt;""),Grunddaten!$G$4,"")</f>
        <v/>
      </c>
      <c r="H604" s="123"/>
      <c r="I604" s="161"/>
      <c r="J604" s="161"/>
      <c r="K604" s="161"/>
      <c r="L604" s="201"/>
      <c r="M604" s="143"/>
      <c r="N604" s="60"/>
      <c r="O604" s="61"/>
      <c r="P604" s="62"/>
      <c r="R604" s="16" t="str">
        <f t="shared" si="30"/>
        <v/>
      </c>
      <c r="S604" s="16" t="str">
        <f t="shared" ref="S604:S667" si="31">TRIM(C604)</f>
        <v/>
      </c>
      <c r="T604" s="16" t="str">
        <f t="shared" ref="T604:T667" si="32">TRIM(D604)</f>
        <v/>
      </c>
    </row>
    <row r="605" spans="2:20" ht="20.25" customHeight="1" x14ac:dyDescent="0.2">
      <c r="B605" s="130">
        <v>587</v>
      </c>
      <c r="C605" s="59"/>
      <c r="D605" s="59"/>
      <c r="E605" s="168"/>
      <c r="F605" s="204"/>
      <c r="G605" s="199" t="str">
        <f>IF(AND(C605&lt;&gt;"",D605&lt;&gt;"",E605&lt;&gt;"",F605&lt;&gt;""),Grunddaten!$G$4,"")</f>
        <v/>
      </c>
      <c r="H605" s="123"/>
      <c r="I605" s="161"/>
      <c r="J605" s="161"/>
      <c r="K605" s="161"/>
      <c r="L605" s="201"/>
      <c r="M605" s="143"/>
      <c r="N605" s="60"/>
      <c r="O605" s="61"/>
      <c r="P605" s="62"/>
      <c r="R605" s="16" t="str">
        <f t="shared" si="30"/>
        <v/>
      </c>
      <c r="S605" s="16" t="str">
        <f t="shared" si="31"/>
        <v/>
      </c>
      <c r="T605" s="16" t="str">
        <f t="shared" si="32"/>
        <v/>
      </c>
    </row>
    <row r="606" spans="2:20" ht="20.25" customHeight="1" x14ac:dyDescent="0.2">
      <c r="B606" s="130">
        <v>588</v>
      </c>
      <c r="C606" s="59"/>
      <c r="D606" s="59"/>
      <c r="E606" s="168"/>
      <c r="F606" s="204"/>
      <c r="G606" s="199" t="str">
        <f>IF(AND(C606&lt;&gt;"",D606&lt;&gt;"",E606&lt;&gt;"",F606&lt;&gt;""),Grunddaten!$G$4,"")</f>
        <v/>
      </c>
      <c r="H606" s="123"/>
      <c r="I606" s="161"/>
      <c r="J606" s="161"/>
      <c r="K606" s="161"/>
      <c r="L606" s="201"/>
      <c r="M606" s="143"/>
      <c r="N606" s="60"/>
      <c r="O606" s="61"/>
      <c r="P606" s="62"/>
      <c r="R606" s="16" t="str">
        <f t="shared" si="30"/>
        <v/>
      </c>
      <c r="S606" s="16" t="str">
        <f t="shared" si="31"/>
        <v/>
      </c>
      <c r="T606" s="16" t="str">
        <f t="shared" si="32"/>
        <v/>
      </c>
    </row>
    <row r="607" spans="2:20" ht="20.25" customHeight="1" x14ac:dyDescent="0.2">
      <c r="B607" s="130">
        <v>589</v>
      </c>
      <c r="C607" s="59"/>
      <c r="D607" s="59"/>
      <c r="E607" s="168"/>
      <c r="F607" s="204"/>
      <c r="G607" s="199" t="str">
        <f>IF(AND(C607&lt;&gt;"",D607&lt;&gt;"",E607&lt;&gt;"",F607&lt;&gt;""),Grunddaten!$G$4,"")</f>
        <v/>
      </c>
      <c r="H607" s="123"/>
      <c r="I607" s="161"/>
      <c r="J607" s="161"/>
      <c r="K607" s="161"/>
      <c r="L607" s="201"/>
      <c r="M607" s="143"/>
      <c r="N607" s="60"/>
      <c r="O607" s="61"/>
      <c r="P607" s="62"/>
      <c r="R607" s="16" t="str">
        <f t="shared" si="30"/>
        <v/>
      </c>
      <c r="S607" s="16" t="str">
        <f t="shared" si="31"/>
        <v/>
      </c>
      <c r="T607" s="16" t="str">
        <f t="shared" si="32"/>
        <v/>
      </c>
    </row>
    <row r="608" spans="2:20" ht="20.25" customHeight="1" x14ac:dyDescent="0.2">
      <c r="B608" s="130">
        <v>590</v>
      </c>
      <c r="C608" s="59"/>
      <c r="D608" s="59"/>
      <c r="E608" s="168"/>
      <c r="F608" s="204"/>
      <c r="G608" s="199" t="str">
        <f>IF(AND(C608&lt;&gt;"",D608&lt;&gt;"",E608&lt;&gt;"",F608&lt;&gt;""),Grunddaten!$G$4,"")</f>
        <v/>
      </c>
      <c r="H608" s="123"/>
      <c r="I608" s="161"/>
      <c r="J608" s="161"/>
      <c r="K608" s="161"/>
      <c r="L608" s="201"/>
      <c r="M608" s="143"/>
      <c r="N608" s="60"/>
      <c r="O608" s="61"/>
      <c r="P608" s="62"/>
      <c r="R608" s="16" t="str">
        <f t="shared" si="30"/>
        <v/>
      </c>
      <c r="S608" s="16" t="str">
        <f t="shared" si="31"/>
        <v/>
      </c>
      <c r="T608" s="16" t="str">
        <f t="shared" si="32"/>
        <v/>
      </c>
    </row>
    <row r="609" spans="2:20" ht="20.25" customHeight="1" x14ac:dyDescent="0.2">
      <c r="B609" s="130">
        <v>591</v>
      </c>
      <c r="C609" s="59"/>
      <c r="D609" s="59"/>
      <c r="E609" s="168"/>
      <c r="F609" s="204"/>
      <c r="G609" s="199" t="str">
        <f>IF(AND(C609&lt;&gt;"",D609&lt;&gt;"",E609&lt;&gt;"",F609&lt;&gt;""),Grunddaten!$G$4,"")</f>
        <v/>
      </c>
      <c r="H609" s="123"/>
      <c r="I609" s="161"/>
      <c r="J609" s="161"/>
      <c r="K609" s="161"/>
      <c r="L609" s="201"/>
      <c r="M609" s="143"/>
      <c r="N609" s="60"/>
      <c r="O609" s="61"/>
      <c r="P609" s="62"/>
      <c r="R609" s="16" t="str">
        <f t="shared" si="30"/>
        <v/>
      </c>
      <c r="S609" s="16" t="str">
        <f t="shared" si="31"/>
        <v/>
      </c>
      <c r="T609" s="16" t="str">
        <f t="shared" si="32"/>
        <v/>
      </c>
    </row>
    <row r="610" spans="2:20" ht="20.25" customHeight="1" x14ac:dyDescent="0.2">
      <c r="B610" s="130">
        <v>592</v>
      </c>
      <c r="C610" s="59"/>
      <c r="D610" s="59"/>
      <c r="E610" s="168"/>
      <c r="F610" s="204"/>
      <c r="G610" s="199" t="str">
        <f>IF(AND(C610&lt;&gt;"",D610&lt;&gt;"",E610&lt;&gt;"",F610&lt;&gt;""),Grunddaten!$G$4,"")</f>
        <v/>
      </c>
      <c r="H610" s="123"/>
      <c r="I610" s="161"/>
      <c r="J610" s="161"/>
      <c r="K610" s="161"/>
      <c r="L610" s="201"/>
      <c r="M610" s="143"/>
      <c r="N610" s="60"/>
      <c r="O610" s="61"/>
      <c r="P610" s="62"/>
      <c r="R610" s="16" t="str">
        <f t="shared" si="30"/>
        <v/>
      </c>
      <c r="S610" s="16" t="str">
        <f t="shared" si="31"/>
        <v/>
      </c>
      <c r="T610" s="16" t="str">
        <f t="shared" si="32"/>
        <v/>
      </c>
    </row>
    <row r="611" spans="2:20" ht="20.25" customHeight="1" x14ac:dyDescent="0.2">
      <c r="B611" s="130">
        <v>593</v>
      </c>
      <c r="C611" s="59"/>
      <c r="D611" s="59"/>
      <c r="E611" s="168"/>
      <c r="F611" s="204"/>
      <c r="G611" s="199" t="str">
        <f>IF(AND(C611&lt;&gt;"",D611&lt;&gt;"",E611&lt;&gt;"",F611&lt;&gt;""),Grunddaten!$G$4,"")</f>
        <v/>
      </c>
      <c r="H611" s="123"/>
      <c r="I611" s="161"/>
      <c r="J611" s="161"/>
      <c r="K611" s="161"/>
      <c r="L611" s="201"/>
      <c r="M611" s="143"/>
      <c r="N611" s="60"/>
      <c r="O611" s="61"/>
      <c r="P611" s="62"/>
      <c r="R611" s="16" t="str">
        <f t="shared" si="30"/>
        <v/>
      </c>
      <c r="S611" s="16" t="str">
        <f t="shared" si="31"/>
        <v/>
      </c>
      <c r="T611" s="16" t="str">
        <f t="shared" si="32"/>
        <v/>
      </c>
    </row>
    <row r="612" spans="2:20" ht="20.25" customHeight="1" x14ac:dyDescent="0.2">
      <c r="B612" s="130">
        <v>594</v>
      </c>
      <c r="C612" s="59"/>
      <c r="D612" s="59"/>
      <c r="E612" s="168"/>
      <c r="F612" s="204"/>
      <c r="G612" s="199" t="str">
        <f>IF(AND(C612&lt;&gt;"",D612&lt;&gt;"",E612&lt;&gt;"",F612&lt;&gt;""),Grunddaten!$G$4,"")</f>
        <v/>
      </c>
      <c r="H612" s="123"/>
      <c r="I612" s="161"/>
      <c r="J612" s="161"/>
      <c r="K612" s="161"/>
      <c r="L612" s="201"/>
      <c r="M612" s="143"/>
      <c r="N612" s="60"/>
      <c r="O612" s="61"/>
      <c r="P612" s="62"/>
      <c r="R612" s="16" t="str">
        <f t="shared" si="30"/>
        <v/>
      </c>
      <c r="S612" s="16" t="str">
        <f t="shared" si="31"/>
        <v/>
      </c>
      <c r="T612" s="16" t="str">
        <f t="shared" si="32"/>
        <v/>
      </c>
    </row>
    <row r="613" spans="2:20" ht="20.25" customHeight="1" x14ac:dyDescent="0.2">
      <c r="B613" s="130">
        <v>595</v>
      </c>
      <c r="C613" s="59"/>
      <c r="D613" s="59"/>
      <c r="E613" s="168"/>
      <c r="F613" s="204"/>
      <c r="G613" s="199" t="str">
        <f>IF(AND(C613&lt;&gt;"",D613&lt;&gt;"",E613&lt;&gt;"",F613&lt;&gt;""),Grunddaten!$G$4,"")</f>
        <v/>
      </c>
      <c r="H613" s="123"/>
      <c r="I613" s="161"/>
      <c r="J613" s="161"/>
      <c r="K613" s="161"/>
      <c r="L613" s="201"/>
      <c r="M613" s="143"/>
      <c r="N613" s="60"/>
      <c r="O613" s="61"/>
      <c r="P613" s="62"/>
      <c r="R613" s="16" t="str">
        <f t="shared" si="30"/>
        <v/>
      </c>
      <c r="S613" s="16" t="str">
        <f t="shared" si="31"/>
        <v/>
      </c>
      <c r="T613" s="16" t="str">
        <f t="shared" si="32"/>
        <v/>
      </c>
    </row>
    <row r="614" spans="2:20" ht="20.25" customHeight="1" x14ac:dyDescent="0.2">
      <c r="B614" s="130">
        <v>596</v>
      </c>
      <c r="C614" s="59"/>
      <c r="D614" s="59"/>
      <c r="E614" s="168"/>
      <c r="F614" s="204"/>
      <c r="G614" s="199" t="str">
        <f>IF(AND(C614&lt;&gt;"",D614&lt;&gt;"",E614&lt;&gt;"",F614&lt;&gt;""),Grunddaten!$G$4,"")</f>
        <v/>
      </c>
      <c r="H614" s="123"/>
      <c r="I614" s="161"/>
      <c r="J614" s="161"/>
      <c r="K614" s="161"/>
      <c r="L614" s="201"/>
      <c r="M614" s="143"/>
      <c r="N614" s="60"/>
      <c r="O614" s="61"/>
      <c r="P614" s="62"/>
      <c r="R614" s="16" t="str">
        <f t="shared" si="30"/>
        <v/>
      </c>
      <c r="S614" s="16" t="str">
        <f t="shared" si="31"/>
        <v/>
      </c>
      <c r="T614" s="16" t="str">
        <f t="shared" si="32"/>
        <v/>
      </c>
    </row>
    <row r="615" spans="2:20" ht="20.25" customHeight="1" x14ac:dyDescent="0.2">
      <c r="B615" s="130">
        <v>597</v>
      </c>
      <c r="C615" s="59"/>
      <c r="D615" s="59"/>
      <c r="E615" s="168"/>
      <c r="F615" s="204"/>
      <c r="G615" s="199" t="str">
        <f>IF(AND(C615&lt;&gt;"",D615&lt;&gt;"",E615&lt;&gt;"",F615&lt;&gt;""),Grunddaten!$G$4,"")</f>
        <v/>
      </c>
      <c r="H615" s="123"/>
      <c r="I615" s="161"/>
      <c r="J615" s="161"/>
      <c r="K615" s="161"/>
      <c r="L615" s="201"/>
      <c r="M615" s="143"/>
      <c r="N615" s="60"/>
      <c r="O615" s="61"/>
      <c r="P615" s="62"/>
      <c r="R615" s="16" t="str">
        <f t="shared" si="30"/>
        <v/>
      </c>
      <c r="S615" s="16" t="str">
        <f t="shared" si="31"/>
        <v/>
      </c>
      <c r="T615" s="16" t="str">
        <f t="shared" si="32"/>
        <v/>
      </c>
    </row>
    <row r="616" spans="2:20" ht="20.25" customHeight="1" x14ac:dyDescent="0.2">
      <c r="B616" s="130">
        <v>598</v>
      </c>
      <c r="C616" s="59"/>
      <c r="D616" s="59"/>
      <c r="E616" s="168"/>
      <c r="F616" s="204"/>
      <c r="G616" s="199" t="str">
        <f>IF(AND(C616&lt;&gt;"",D616&lt;&gt;"",E616&lt;&gt;"",F616&lt;&gt;""),Grunddaten!$G$4,"")</f>
        <v/>
      </c>
      <c r="H616" s="123"/>
      <c r="I616" s="161"/>
      <c r="J616" s="161"/>
      <c r="K616" s="161"/>
      <c r="L616" s="201"/>
      <c r="M616" s="143"/>
      <c r="N616" s="60"/>
      <c r="O616" s="61"/>
      <c r="P616" s="62"/>
      <c r="R616" s="16" t="str">
        <f t="shared" si="30"/>
        <v/>
      </c>
      <c r="S616" s="16" t="str">
        <f t="shared" si="31"/>
        <v/>
      </c>
      <c r="T616" s="16" t="str">
        <f t="shared" si="32"/>
        <v/>
      </c>
    </row>
    <row r="617" spans="2:20" ht="20.25" customHeight="1" x14ac:dyDescent="0.2">
      <c r="B617" s="130">
        <v>599</v>
      </c>
      <c r="C617" s="59"/>
      <c r="D617" s="59"/>
      <c r="E617" s="168"/>
      <c r="F617" s="204"/>
      <c r="G617" s="199" t="str">
        <f>IF(AND(C617&lt;&gt;"",D617&lt;&gt;"",E617&lt;&gt;"",F617&lt;&gt;""),Grunddaten!$G$4,"")</f>
        <v/>
      </c>
      <c r="H617" s="123"/>
      <c r="I617" s="161"/>
      <c r="J617" s="161"/>
      <c r="K617" s="161"/>
      <c r="L617" s="201"/>
      <c r="M617" s="143"/>
      <c r="N617" s="60"/>
      <c r="O617" s="61"/>
      <c r="P617" s="62"/>
      <c r="R617" s="16" t="str">
        <f t="shared" si="30"/>
        <v/>
      </c>
      <c r="S617" s="16" t="str">
        <f t="shared" si="31"/>
        <v/>
      </c>
      <c r="T617" s="16" t="str">
        <f t="shared" si="32"/>
        <v/>
      </c>
    </row>
    <row r="618" spans="2:20" ht="20.25" customHeight="1" x14ac:dyDescent="0.2">
      <c r="B618" s="130">
        <v>600</v>
      </c>
      <c r="C618" s="59"/>
      <c r="D618" s="59"/>
      <c r="E618" s="168"/>
      <c r="F618" s="204"/>
      <c r="G618" s="199" t="str">
        <f>IF(AND(C618&lt;&gt;"",D618&lt;&gt;"",E618&lt;&gt;"",F618&lt;&gt;""),Grunddaten!$G$4,"")</f>
        <v/>
      </c>
      <c r="H618" s="123"/>
      <c r="I618" s="161"/>
      <c r="J618" s="161"/>
      <c r="K618" s="161"/>
      <c r="L618" s="201"/>
      <c r="M618" s="143"/>
      <c r="N618" s="60"/>
      <c r="O618" s="61"/>
      <c r="P618" s="62"/>
      <c r="R618" s="16" t="str">
        <f t="shared" si="30"/>
        <v/>
      </c>
      <c r="S618" s="16" t="str">
        <f t="shared" si="31"/>
        <v/>
      </c>
      <c r="T618" s="16" t="str">
        <f t="shared" si="32"/>
        <v/>
      </c>
    </row>
    <row r="619" spans="2:20" ht="20.25" customHeight="1" x14ac:dyDescent="0.2">
      <c r="B619" s="130">
        <v>601</v>
      </c>
      <c r="C619" s="59"/>
      <c r="D619" s="59"/>
      <c r="E619" s="168"/>
      <c r="F619" s="204"/>
      <c r="G619" s="199" t="str">
        <f>IF(AND(C619&lt;&gt;"",D619&lt;&gt;"",E619&lt;&gt;"",F619&lt;&gt;""),Grunddaten!$G$4,"")</f>
        <v/>
      </c>
      <c r="H619" s="123"/>
      <c r="I619" s="161"/>
      <c r="J619" s="161"/>
      <c r="K619" s="161"/>
      <c r="L619" s="201"/>
      <c r="M619" s="143"/>
      <c r="N619" s="60"/>
      <c r="O619" s="61"/>
      <c r="P619" s="62"/>
      <c r="R619" s="16" t="str">
        <f t="shared" si="30"/>
        <v/>
      </c>
      <c r="S619" s="16" t="str">
        <f t="shared" si="31"/>
        <v/>
      </c>
      <c r="T619" s="16" t="str">
        <f t="shared" si="32"/>
        <v/>
      </c>
    </row>
    <row r="620" spans="2:20" ht="20.25" customHeight="1" x14ac:dyDescent="0.2">
      <c r="B620" s="130">
        <v>602</v>
      </c>
      <c r="C620" s="59"/>
      <c r="D620" s="59"/>
      <c r="E620" s="168"/>
      <c r="F620" s="204"/>
      <c r="G620" s="199" t="str">
        <f>IF(AND(C620&lt;&gt;"",D620&lt;&gt;"",E620&lt;&gt;"",F620&lt;&gt;""),Grunddaten!$G$4,"")</f>
        <v/>
      </c>
      <c r="H620" s="123"/>
      <c r="I620" s="161"/>
      <c r="J620" s="161"/>
      <c r="K620" s="161"/>
      <c r="L620" s="201"/>
      <c r="M620" s="143"/>
      <c r="N620" s="60"/>
      <c r="O620" s="61"/>
      <c r="P620" s="62"/>
      <c r="R620" s="16" t="str">
        <f t="shared" si="30"/>
        <v/>
      </c>
      <c r="S620" s="16" t="str">
        <f t="shared" si="31"/>
        <v/>
      </c>
      <c r="T620" s="16" t="str">
        <f t="shared" si="32"/>
        <v/>
      </c>
    </row>
    <row r="621" spans="2:20" ht="20.25" customHeight="1" x14ac:dyDescent="0.2">
      <c r="B621" s="130">
        <v>603</v>
      </c>
      <c r="C621" s="59"/>
      <c r="D621" s="59"/>
      <c r="E621" s="168"/>
      <c r="F621" s="204"/>
      <c r="G621" s="199" t="str">
        <f>IF(AND(C621&lt;&gt;"",D621&lt;&gt;"",E621&lt;&gt;"",F621&lt;&gt;""),Grunddaten!$G$4,"")</f>
        <v/>
      </c>
      <c r="H621" s="123"/>
      <c r="I621" s="161"/>
      <c r="J621" s="161"/>
      <c r="K621" s="161"/>
      <c r="L621" s="201"/>
      <c r="M621" s="143"/>
      <c r="N621" s="60"/>
      <c r="O621" s="61"/>
      <c r="P621" s="62"/>
      <c r="R621" s="16" t="str">
        <f t="shared" si="30"/>
        <v/>
      </c>
      <c r="S621" s="16" t="str">
        <f t="shared" si="31"/>
        <v/>
      </c>
      <c r="T621" s="16" t="str">
        <f t="shared" si="32"/>
        <v/>
      </c>
    </row>
    <row r="622" spans="2:20" ht="20.25" customHeight="1" x14ac:dyDescent="0.2">
      <c r="B622" s="130">
        <v>604</v>
      </c>
      <c r="C622" s="59"/>
      <c r="D622" s="59"/>
      <c r="E622" s="168"/>
      <c r="F622" s="204"/>
      <c r="G622" s="199" t="str">
        <f>IF(AND(C622&lt;&gt;"",D622&lt;&gt;"",E622&lt;&gt;"",F622&lt;&gt;""),Grunddaten!$G$4,"")</f>
        <v/>
      </c>
      <c r="H622" s="123"/>
      <c r="I622" s="161"/>
      <c r="J622" s="161"/>
      <c r="K622" s="161"/>
      <c r="L622" s="201"/>
      <c r="M622" s="143"/>
      <c r="N622" s="60"/>
      <c r="O622" s="61"/>
      <c r="P622" s="62"/>
      <c r="R622" s="16" t="str">
        <f t="shared" si="30"/>
        <v/>
      </c>
      <c r="S622" s="16" t="str">
        <f t="shared" si="31"/>
        <v/>
      </c>
      <c r="T622" s="16" t="str">
        <f t="shared" si="32"/>
        <v/>
      </c>
    </row>
    <row r="623" spans="2:20" ht="20.25" customHeight="1" x14ac:dyDescent="0.2">
      <c r="B623" s="130">
        <v>605</v>
      </c>
      <c r="C623" s="59"/>
      <c r="D623" s="59"/>
      <c r="E623" s="168"/>
      <c r="F623" s="204"/>
      <c r="G623" s="199" t="str">
        <f>IF(AND(C623&lt;&gt;"",D623&lt;&gt;"",E623&lt;&gt;"",F623&lt;&gt;""),Grunddaten!$G$4,"")</f>
        <v/>
      </c>
      <c r="H623" s="123"/>
      <c r="I623" s="161"/>
      <c r="J623" s="161"/>
      <c r="K623" s="161"/>
      <c r="L623" s="201"/>
      <c r="M623" s="143"/>
      <c r="N623" s="60"/>
      <c r="O623" s="61"/>
      <c r="P623" s="62"/>
      <c r="R623" s="16" t="str">
        <f t="shared" si="30"/>
        <v/>
      </c>
      <c r="S623" s="16" t="str">
        <f t="shared" si="31"/>
        <v/>
      </c>
      <c r="T623" s="16" t="str">
        <f t="shared" si="32"/>
        <v/>
      </c>
    </row>
    <row r="624" spans="2:20" ht="20.25" customHeight="1" x14ac:dyDescent="0.2">
      <c r="B624" s="130">
        <v>606</v>
      </c>
      <c r="C624" s="59"/>
      <c r="D624" s="59"/>
      <c r="E624" s="168"/>
      <c r="F624" s="204"/>
      <c r="G624" s="199" t="str">
        <f>IF(AND(C624&lt;&gt;"",D624&lt;&gt;"",E624&lt;&gt;"",F624&lt;&gt;""),Grunddaten!$G$4,"")</f>
        <v/>
      </c>
      <c r="H624" s="123"/>
      <c r="I624" s="161"/>
      <c r="J624" s="161"/>
      <c r="K624" s="161"/>
      <c r="L624" s="201"/>
      <c r="M624" s="143"/>
      <c r="N624" s="60"/>
      <c r="O624" s="61"/>
      <c r="P624" s="62"/>
      <c r="R624" s="16" t="str">
        <f t="shared" si="30"/>
        <v/>
      </c>
      <c r="S624" s="16" t="str">
        <f t="shared" si="31"/>
        <v/>
      </c>
      <c r="T624" s="16" t="str">
        <f t="shared" si="32"/>
        <v/>
      </c>
    </row>
    <row r="625" spans="2:20" ht="20.25" customHeight="1" x14ac:dyDescent="0.2">
      <c r="B625" s="130">
        <v>607</v>
      </c>
      <c r="C625" s="59"/>
      <c r="D625" s="59"/>
      <c r="E625" s="168"/>
      <c r="F625" s="204"/>
      <c r="G625" s="199" t="str">
        <f>IF(AND(C625&lt;&gt;"",D625&lt;&gt;"",E625&lt;&gt;"",F625&lt;&gt;""),Grunddaten!$G$4,"")</f>
        <v/>
      </c>
      <c r="H625" s="123"/>
      <c r="I625" s="161"/>
      <c r="J625" s="161"/>
      <c r="K625" s="161"/>
      <c r="L625" s="201"/>
      <c r="M625" s="143"/>
      <c r="N625" s="60"/>
      <c r="O625" s="61"/>
      <c r="P625" s="62"/>
      <c r="R625" s="16" t="str">
        <f t="shared" si="30"/>
        <v/>
      </c>
      <c r="S625" s="16" t="str">
        <f t="shared" si="31"/>
        <v/>
      </c>
      <c r="T625" s="16" t="str">
        <f t="shared" si="32"/>
        <v/>
      </c>
    </row>
    <row r="626" spans="2:20" ht="20.25" customHeight="1" x14ac:dyDescent="0.2">
      <c r="B626" s="130">
        <v>608</v>
      </c>
      <c r="C626" s="59"/>
      <c r="D626" s="59"/>
      <c r="E626" s="168"/>
      <c r="F626" s="204"/>
      <c r="G626" s="199" t="str">
        <f>IF(AND(C626&lt;&gt;"",D626&lt;&gt;"",E626&lt;&gt;"",F626&lt;&gt;""),Grunddaten!$G$4,"")</f>
        <v/>
      </c>
      <c r="H626" s="123"/>
      <c r="I626" s="161"/>
      <c r="J626" s="161"/>
      <c r="K626" s="161"/>
      <c r="L626" s="201"/>
      <c r="M626" s="143"/>
      <c r="N626" s="60"/>
      <c r="O626" s="61"/>
      <c r="P626" s="62"/>
      <c r="R626" s="16" t="str">
        <f t="shared" si="30"/>
        <v/>
      </c>
      <c r="S626" s="16" t="str">
        <f t="shared" si="31"/>
        <v/>
      </c>
      <c r="T626" s="16" t="str">
        <f t="shared" si="32"/>
        <v/>
      </c>
    </row>
    <row r="627" spans="2:20" ht="20.25" customHeight="1" x14ac:dyDescent="0.2">
      <c r="B627" s="130">
        <v>609</v>
      </c>
      <c r="C627" s="59"/>
      <c r="D627" s="59"/>
      <c r="E627" s="168"/>
      <c r="F627" s="204"/>
      <c r="G627" s="199" t="str">
        <f>IF(AND(C627&lt;&gt;"",D627&lt;&gt;"",E627&lt;&gt;"",F627&lt;&gt;""),Grunddaten!$G$4,"")</f>
        <v/>
      </c>
      <c r="H627" s="123"/>
      <c r="I627" s="161"/>
      <c r="J627" s="161"/>
      <c r="K627" s="161"/>
      <c r="L627" s="201"/>
      <c r="M627" s="143"/>
      <c r="N627" s="60"/>
      <c r="O627" s="61"/>
      <c r="P627" s="62"/>
      <c r="R627" s="16" t="str">
        <f t="shared" si="30"/>
        <v/>
      </c>
      <c r="S627" s="16" t="str">
        <f t="shared" si="31"/>
        <v/>
      </c>
      <c r="T627" s="16" t="str">
        <f t="shared" si="32"/>
        <v/>
      </c>
    </row>
    <row r="628" spans="2:20" ht="20.25" customHeight="1" x14ac:dyDescent="0.2">
      <c r="B628" s="130">
        <v>610</v>
      </c>
      <c r="C628" s="59"/>
      <c r="D628" s="59"/>
      <c r="E628" s="168"/>
      <c r="F628" s="204"/>
      <c r="G628" s="199" t="str">
        <f>IF(AND(C628&lt;&gt;"",D628&lt;&gt;"",E628&lt;&gt;"",F628&lt;&gt;""),Grunddaten!$G$4,"")</f>
        <v/>
      </c>
      <c r="H628" s="123"/>
      <c r="I628" s="161"/>
      <c r="J628" s="161"/>
      <c r="K628" s="161"/>
      <c r="L628" s="201"/>
      <c r="M628" s="143"/>
      <c r="N628" s="60"/>
      <c r="O628" s="61"/>
      <c r="P628" s="62"/>
      <c r="R628" s="16" t="str">
        <f t="shared" si="30"/>
        <v/>
      </c>
      <c r="S628" s="16" t="str">
        <f t="shared" si="31"/>
        <v/>
      </c>
      <c r="T628" s="16" t="str">
        <f t="shared" si="32"/>
        <v/>
      </c>
    </row>
    <row r="629" spans="2:20" ht="20.25" customHeight="1" x14ac:dyDescent="0.2">
      <c r="B629" s="130">
        <v>611</v>
      </c>
      <c r="C629" s="59"/>
      <c r="D629" s="59"/>
      <c r="E629" s="168"/>
      <c r="F629" s="204"/>
      <c r="G629" s="199" t="str">
        <f>IF(AND(C629&lt;&gt;"",D629&lt;&gt;"",E629&lt;&gt;"",F629&lt;&gt;""),Grunddaten!$G$4,"")</f>
        <v/>
      </c>
      <c r="H629" s="123"/>
      <c r="I629" s="161"/>
      <c r="J629" s="161"/>
      <c r="K629" s="161"/>
      <c r="L629" s="201"/>
      <c r="M629" s="143"/>
      <c r="N629" s="60"/>
      <c r="O629" s="61"/>
      <c r="P629" s="62"/>
      <c r="R629" s="16" t="str">
        <f t="shared" si="30"/>
        <v/>
      </c>
      <c r="S629" s="16" t="str">
        <f t="shared" si="31"/>
        <v/>
      </c>
      <c r="T629" s="16" t="str">
        <f t="shared" si="32"/>
        <v/>
      </c>
    </row>
    <row r="630" spans="2:20" ht="20.25" customHeight="1" x14ac:dyDescent="0.2">
      <c r="B630" s="130">
        <v>612</v>
      </c>
      <c r="C630" s="59"/>
      <c r="D630" s="59"/>
      <c r="E630" s="168"/>
      <c r="F630" s="204"/>
      <c r="G630" s="199" t="str">
        <f>IF(AND(C630&lt;&gt;"",D630&lt;&gt;"",E630&lt;&gt;"",F630&lt;&gt;""),Grunddaten!$G$4,"")</f>
        <v/>
      </c>
      <c r="H630" s="123"/>
      <c r="I630" s="161"/>
      <c r="J630" s="161"/>
      <c r="K630" s="161"/>
      <c r="L630" s="201"/>
      <c r="M630" s="143"/>
      <c r="N630" s="60"/>
      <c r="O630" s="61"/>
      <c r="P630" s="62"/>
      <c r="R630" s="16" t="str">
        <f t="shared" si="30"/>
        <v/>
      </c>
      <c r="S630" s="16" t="str">
        <f t="shared" si="31"/>
        <v/>
      </c>
      <c r="T630" s="16" t="str">
        <f t="shared" si="32"/>
        <v/>
      </c>
    </row>
    <row r="631" spans="2:20" ht="20.25" customHeight="1" x14ac:dyDescent="0.2">
      <c r="B631" s="130">
        <v>613</v>
      </c>
      <c r="C631" s="59"/>
      <c r="D631" s="59"/>
      <c r="E631" s="168"/>
      <c r="F631" s="204"/>
      <c r="G631" s="199" t="str">
        <f>IF(AND(C631&lt;&gt;"",D631&lt;&gt;"",E631&lt;&gt;"",F631&lt;&gt;""),Grunddaten!$G$4,"")</f>
        <v/>
      </c>
      <c r="H631" s="123"/>
      <c r="I631" s="161"/>
      <c r="J631" s="161"/>
      <c r="K631" s="161"/>
      <c r="L631" s="201"/>
      <c r="M631" s="143"/>
      <c r="N631" s="60"/>
      <c r="O631" s="61"/>
      <c r="P631" s="62"/>
      <c r="R631" s="16" t="str">
        <f t="shared" si="30"/>
        <v/>
      </c>
      <c r="S631" s="16" t="str">
        <f t="shared" si="31"/>
        <v/>
      </c>
      <c r="T631" s="16" t="str">
        <f t="shared" si="32"/>
        <v/>
      </c>
    </row>
    <row r="632" spans="2:20" ht="20.25" customHeight="1" x14ac:dyDescent="0.2">
      <c r="B632" s="130">
        <v>614</v>
      </c>
      <c r="C632" s="59"/>
      <c r="D632" s="59"/>
      <c r="E632" s="168"/>
      <c r="F632" s="204"/>
      <c r="G632" s="199" t="str">
        <f>IF(AND(C632&lt;&gt;"",D632&lt;&gt;"",E632&lt;&gt;"",F632&lt;&gt;""),Grunddaten!$G$4,"")</f>
        <v/>
      </c>
      <c r="H632" s="123"/>
      <c r="I632" s="161"/>
      <c r="J632" s="161"/>
      <c r="K632" s="161"/>
      <c r="L632" s="201"/>
      <c r="M632" s="143"/>
      <c r="N632" s="60"/>
      <c r="O632" s="61"/>
      <c r="P632" s="62"/>
      <c r="R632" s="16" t="str">
        <f t="shared" si="30"/>
        <v/>
      </c>
      <c r="S632" s="16" t="str">
        <f t="shared" si="31"/>
        <v/>
      </c>
      <c r="T632" s="16" t="str">
        <f t="shared" si="32"/>
        <v/>
      </c>
    </row>
    <row r="633" spans="2:20" ht="20.25" customHeight="1" x14ac:dyDescent="0.2">
      <c r="B633" s="130">
        <v>615</v>
      </c>
      <c r="C633" s="59"/>
      <c r="D633" s="59"/>
      <c r="E633" s="168"/>
      <c r="F633" s="204"/>
      <c r="G633" s="199" t="str">
        <f>IF(AND(C633&lt;&gt;"",D633&lt;&gt;"",E633&lt;&gt;"",F633&lt;&gt;""),Grunddaten!$G$4,"")</f>
        <v/>
      </c>
      <c r="H633" s="123"/>
      <c r="I633" s="161"/>
      <c r="J633" s="161"/>
      <c r="K633" s="161"/>
      <c r="L633" s="201"/>
      <c r="M633" s="143"/>
      <c r="N633" s="60"/>
      <c r="O633" s="61"/>
      <c r="P633" s="62"/>
      <c r="R633" s="16" t="str">
        <f t="shared" si="30"/>
        <v/>
      </c>
      <c r="S633" s="16" t="str">
        <f t="shared" si="31"/>
        <v/>
      </c>
      <c r="T633" s="16" t="str">
        <f t="shared" si="32"/>
        <v/>
      </c>
    </row>
    <row r="634" spans="2:20" ht="20.25" customHeight="1" x14ac:dyDescent="0.2">
      <c r="B634" s="130">
        <v>616</v>
      </c>
      <c r="C634" s="59"/>
      <c r="D634" s="59"/>
      <c r="E634" s="168"/>
      <c r="F634" s="204"/>
      <c r="G634" s="199" t="str">
        <f>IF(AND(C634&lt;&gt;"",D634&lt;&gt;"",E634&lt;&gt;"",F634&lt;&gt;""),Grunddaten!$G$4,"")</f>
        <v/>
      </c>
      <c r="H634" s="123"/>
      <c r="I634" s="161"/>
      <c r="J634" s="161"/>
      <c r="K634" s="161"/>
      <c r="L634" s="201"/>
      <c r="M634" s="143"/>
      <c r="N634" s="60"/>
      <c r="O634" s="61"/>
      <c r="P634" s="62"/>
      <c r="R634" s="16" t="str">
        <f t="shared" si="30"/>
        <v/>
      </c>
      <c r="S634" s="16" t="str">
        <f t="shared" si="31"/>
        <v/>
      </c>
      <c r="T634" s="16" t="str">
        <f t="shared" si="32"/>
        <v/>
      </c>
    </row>
    <row r="635" spans="2:20" ht="20.25" customHeight="1" x14ac:dyDescent="0.2">
      <c r="B635" s="130">
        <v>617</v>
      </c>
      <c r="C635" s="59"/>
      <c r="D635" s="59"/>
      <c r="E635" s="168"/>
      <c r="F635" s="204"/>
      <c r="G635" s="199" t="str">
        <f>IF(AND(C635&lt;&gt;"",D635&lt;&gt;"",E635&lt;&gt;"",F635&lt;&gt;""),Grunddaten!$G$4,"")</f>
        <v/>
      </c>
      <c r="H635" s="123"/>
      <c r="I635" s="161"/>
      <c r="J635" s="161"/>
      <c r="K635" s="161"/>
      <c r="L635" s="201"/>
      <c r="M635" s="143"/>
      <c r="N635" s="60"/>
      <c r="O635" s="61"/>
      <c r="P635" s="62"/>
      <c r="R635" s="16" t="str">
        <f t="shared" si="30"/>
        <v/>
      </c>
      <c r="S635" s="16" t="str">
        <f t="shared" si="31"/>
        <v/>
      </c>
      <c r="T635" s="16" t="str">
        <f t="shared" si="32"/>
        <v/>
      </c>
    </row>
    <row r="636" spans="2:20" ht="20.25" customHeight="1" x14ac:dyDescent="0.2">
      <c r="B636" s="130">
        <v>618</v>
      </c>
      <c r="C636" s="59"/>
      <c r="D636" s="59"/>
      <c r="E636" s="168"/>
      <c r="F636" s="204"/>
      <c r="G636" s="199" t="str">
        <f>IF(AND(C636&lt;&gt;"",D636&lt;&gt;"",E636&lt;&gt;"",F636&lt;&gt;""),Grunddaten!$G$4,"")</f>
        <v/>
      </c>
      <c r="H636" s="123"/>
      <c r="I636" s="161"/>
      <c r="J636" s="161"/>
      <c r="K636" s="161"/>
      <c r="L636" s="201"/>
      <c r="M636" s="143"/>
      <c r="N636" s="60"/>
      <c r="O636" s="61"/>
      <c r="P636" s="62"/>
      <c r="R636" s="16" t="str">
        <f t="shared" si="30"/>
        <v/>
      </c>
      <c r="S636" s="16" t="str">
        <f t="shared" si="31"/>
        <v/>
      </c>
      <c r="T636" s="16" t="str">
        <f t="shared" si="32"/>
        <v/>
      </c>
    </row>
    <row r="637" spans="2:20" ht="20.25" customHeight="1" x14ac:dyDescent="0.2">
      <c r="B637" s="130">
        <v>619</v>
      </c>
      <c r="C637" s="59"/>
      <c r="D637" s="59"/>
      <c r="E637" s="168"/>
      <c r="F637" s="204"/>
      <c r="G637" s="199" t="str">
        <f>IF(AND(C637&lt;&gt;"",D637&lt;&gt;"",E637&lt;&gt;"",F637&lt;&gt;""),Grunddaten!$G$4,"")</f>
        <v/>
      </c>
      <c r="H637" s="123"/>
      <c r="I637" s="161"/>
      <c r="J637" s="161"/>
      <c r="K637" s="161"/>
      <c r="L637" s="201"/>
      <c r="M637" s="143"/>
      <c r="N637" s="60"/>
      <c r="O637" s="61"/>
      <c r="P637" s="62"/>
      <c r="R637" s="16" t="str">
        <f t="shared" si="30"/>
        <v/>
      </c>
      <c r="S637" s="16" t="str">
        <f t="shared" si="31"/>
        <v/>
      </c>
      <c r="T637" s="16" t="str">
        <f t="shared" si="32"/>
        <v/>
      </c>
    </row>
    <row r="638" spans="2:20" ht="20.25" customHeight="1" x14ac:dyDescent="0.2">
      <c r="B638" s="130">
        <v>620</v>
      </c>
      <c r="C638" s="59"/>
      <c r="D638" s="59"/>
      <c r="E638" s="168"/>
      <c r="F638" s="204"/>
      <c r="G638" s="199" t="str">
        <f>IF(AND(C638&lt;&gt;"",D638&lt;&gt;"",E638&lt;&gt;"",F638&lt;&gt;""),Grunddaten!$G$4,"")</f>
        <v/>
      </c>
      <c r="H638" s="123"/>
      <c r="I638" s="161"/>
      <c r="J638" s="161"/>
      <c r="K638" s="161"/>
      <c r="L638" s="201"/>
      <c r="M638" s="143"/>
      <c r="N638" s="60"/>
      <c r="O638" s="61"/>
      <c r="P638" s="62"/>
      <c r="R638" s="16" t="str">
        <f t="shared" si="30"/>
        <v/>
      </c>
      <c r="S638" s="16" t="str">
        <f t="shared" si="31"/>
        <v/>
      </c>
      <c r="T638" s="16" t="str">
        <f t="shared" si="32"/>
        <v/>
      </c>
    </row>
    <row r="639" spans="2:20" ht="20.25" customHeight="1" x14ac:dyDescent="0.2">
      <c r="B639" s="130">
        <v>621</v>
      </c>
      <c r="C639" s="59"/>
      <c r="D639" s="59"/>
      <c r="E639" s="168"/>
      <c r="F639" s="204"/>
      <c r="G639" s="199" t="str">
        <f>IF(AND(C639&lt;&gt;"",D639&lt;&gt;"",E639&lt;&gt;"",F639&lt;&gt;""),Grunddaten!$G$4,"")</f>
        <v/>
      </c>
      <c r="H639" s="123"/>
      <c r="I639" s="161"/>
      <c r="J639" s="161"/>
      <c r="K639" s="161"/>
      <c r="L639" s="201"/>
      <c r="M639" s="143"/>
      <c r="N639" s="60"/>
      <c r="O639" s="61"/>
      <c r="P639" s="62"/>
      <c r="R639" s="16" t="str">
        <f t="shared" si="30"/>
        <v/>
      </c>
      <c r="S639" s="16" t="str">
        <f t="shared" si="31"/>
        <v/>
      </c>
      <c r="T639" s="16" t="str">
        <f t="shared" si="32"/>
        <v/>
      </c>
    </row>
    <row r="640" spans="2:20" ht="20.25" customHeight="1" x14ac:dyDescent="0.2">
      <c r="B640" s="130">
        <v>622</v>
      </c>
      <c r="C640" s="59"/>
      <c r="D640" s="59"/>
      <c r="E640" s="168"/>
      <c r="F640" s="204"/>
      <c r="G640" s="199" t="str">
        <f>IF(AND(C640&lt;&gt;"",D640&lt;&gt;"",E640&lt;&gt;"",F640&lt;&gt;""),Grunddaten!$G$4,"")</f>
        <v/>
      </c>
      <c r="H640" s="123"/>
      <c r="I640" s="161"/>
      <c r="J640" s="161"/>
      <c r="K640" s="161"/>
      <c r="L640" s="201"/>
      <c r="M640" s="143"/>
      <c r="N640" s="60"/>
      <c r="O640" s="61"/>
      <c r="P640" s="62"/>
      <c r="R640" s="16" t="str">
        <f t="shared" si="30"/>
        <v/>
      </c>
      <c r="S640" s="16" t="str">
        <f t="shared" si="31"/>
        <v/>
      </c>
      <c r="T640" s="16" t="str">
        <f t="shared" si="32"/>
        <v/>
      </c>
    </row>
    <row r="641" spans="2:20" ht="20.25" customHeight="1" x14ac:dyDescent="0.2">
      <c r="B641" s="130">
        <v>623</v>
      </c>
      <c r="C641" s="59"/>
      <c r="D641" s="59"/>
      <c r="E641" s="168"/>
      <c r="F641" s="204"/>
      <c r="G641" s="199" t="str">
        <f>IF(AND(C641&lt;&gt;"",D641&lt;&gt;"",E641&lt;&gt;"",F641&lt;&gt;""),Grunddaten!$G$4,"")</f>
        <v/>
      </c>
      <c r="H641" s="123"/>
      <c r="I641" s="161"/>
      <c r="J641" s="161"/>
      <c r="K641" s="161"/>
      <c r="L641" s="201"/>
      <c r="M641" s="143"/>
      <c r="N641" s="60"/>
      <c r="O641" s="61"/>
      <c r="P641" s="62"/>
      <c r="R641" s="16" t="str">
        <f t="shared" si="30"/>
        <v/>
      </c>
      <c r="S641" s="16" t="str">
        <f t="shared" si="31"/>
        <v/>
      </c>
      <c r="T641" s="16" t="str">
        <f t="shared" si="32"/>
        <v/>
      </c>
    </row>
    <row r="642" spans="2:20" ht="20.25" customHeight="1" x14ac:dyDescent="0.2">
      <c r="B642" s="130">
        <v>624</v>
      </c>
      <c r="C642" s="59"/>
      <c r="D642" s="59"/>
      <c r="E642" s="168"/>
      <c r="F642" s="204"/>
      <c r="G642" s="199" t="str">
        <f>IF(AND(C642&lt;&gt;"",D642&lt;&gt;"",E642&lt;&gt;"",F642&lt;&gt;""),Grunddaten!$G$4,"")</f>
        <v/>
      </c>
      <c r="H642" s="123"/>
      <c r="I642" s="161"/>
      <c r="J642" s="161"/>
      <c r="K642" s="161"/>
      <c r="L642" s="201"/>
      <c r="M642" s="143"/>
      <c r="N642" s="60"/>
      <c r="O642" s="61"/>
      <c r="P642" s="62"/>
      <c r="R642" s="16" t="str">
        <f t="shared" si="30"/>
        <v/>
      </c>
      <c r="S642" s="16" t="str">
        <f t="shared" si="31"/>
        <v/>
      </c>
      <c r="T642" s="16" t="str">
        <f t="shared" si="32"/>
        <v/>
      </c>
    </row>
    <row r="643" spans="2:20" ht="20.25" customHeight="1" x14ac:dyDescent="0.2">
      <c r="B643" s="130">
        <v>625</v>
      </c>
      <c r="C643" s="59"/>
      <c r="D643" s="59"/>
      <c r="E643" s="168"/>
      <c r="F643" s="204"/>
      <c r="G643" s="199" t="str">
        <f>IF(AND(C643&lt;&gt;"",D643&lt;&gt;"",E643&lt;&gt;"",F643&lt;&gt;""),Grunddaten!$G$4,"")</f>
        <v/>
      </c>
      <c r="H643" s="123"/>
      <c r="I643" s="161"/>
      <c r="J643" s="161"/>
      <c r="K643" s="161"/>
      <c r="L643" s="201"/>
      <c r="M643" s="143"/>
      <c r="N643" s="60"/>
      <c r="O643" s="61"/>
      <c r="P643" s="62"/>
      <c r="R643" s="16" t="str">
        <f t="shared" si="30"/>
        <v/>
      </c>
      <c r="S643" s="16" t="str">
        <f t="shared" si="31"/>
        <v/>
      </c>
      <c r="T643" s="16" t="str">
        <f t="shared" si="32"/>
        <v/>
      </c>
    </row>
    <row r="644" spans="2:20" ht="20.25" customHeight="1" x14ac:dyDescent="0.2">
      <c r="B644" s="130">
        <v>626</v>
      </c>
      <c r="C644" s="59"/>
      <c r="D644" s="59"/>
      <c r="E644" s="168"/>
      <c r="F644" s="204"/>
      <c r="G644" s="199" t="str">
        <f>IF(AND(C644&lt;&gt;"",D644&lt;&gt;"",E644&lt;&gt;"",F644&lt;&gt;""),Grunddaten!$G$4,"")</f>
        <v/>
      </c>
      <c r="H644" s="123"/>
      <c r="I644" s="161"/>
      <c r="J644" s="161"/>
      <c r="K644" s="161"/>
      <c r="L644" s="201"/>
      <c r="M644" s="143"/>
      <c r="N644" s="60"/>
      <c r="O644" s="61"/>
      <c r="P644" s="62"/>
      <c r="R644" s="16" t="str">
        <f t="shared" si="30"/>
        <v/>
      </c>
      <c r="S644" s="16" t="str">
        <f t="shared" si="31"/>
        <v/>
      </c>
      <c r="T644" s="16" t="str">
        <f t="shared" si="32"/>
        <v/>
      </c>
    </row>
    <row r="645" spans="2:20" ht="20.25" customHeight="1" x14ac:dyDescent="0.2">
      <c r="B645" s="130">
        <v>627</v>
      </c>
      <c r="C645" s="59"/>
      <c r="D645" s="59"/>
      <c r="E645" s="168"/>
      <c r="F645" s="204"/>
      <c r="G645" s="199" t="str">
        <f>IF(AND(C645&lt;&gt;"",D645&lt;&gt;"",E645&lt;&gt;"",F645&lt;&gt;""),Grunddaten!$G$4,"")</f>
        <v/>
      </c>
      <c r="H645" s="123"/>
      <c r="I645" s="161"/>
      <c r="J645" s="161"/>
      <c r="K645" s="161"/>
      <c r="L645" s="201"/>
      <c r="M645" s="143"/>
      <c r="N645" s="60"/>
      <c r="O645" s="61"/>
      <c r="P645" s="62"/>
      <c r="R645" s="16" t="str">
        <f t="shared" si="30"/>
        <v/>
      </c>
      <c r="S645" s="16" t="str">
        <f t="shared" si="31"/>
        <v/>
      </c>
      <c r="T645" s="16" t="str">
        <f t="shared" si="32"/>
        <v/>
      </c>
    </row>
    <row r="646" spans="2:20" ht="20.25" customHeight="1" x14ac:dyDescent="0.2">
      <c r="B646" s="130">
        <v>628</v>
      </c>
      <c r="C646" s="59"/>
      <c r="D646" s="59"/>
      <c r="E646" s="168"/>
      <c r="F646" s="204"/>
      <c r="G646" s="199" t="str">
        <f>IF(AND(C646&lt;&gt;"",D646&lt;&gt;"",E646&lt;&gt;"",F646&lt;&gt;""),Grunddaten!$G$4,"")</f>
        <v/>
      </c>
      <c r="H646" s="123"/>
      <c r="I646" s="161"/>
      <c r="J646" s="161"/>
      <c r="K646" s="161"/>
      <c r="L646" s="201"/>
      <c r="M646" s="143"/>
      <c r="N646" s="60"/>
      <c r="O646" s="61"/>
      <c r="P646" s="62"/>
      <c r="R646" s="16" t="str">
        <f t="shared" si="30"/>
        <v/>
      </c>
      <c r="S646" s="16" t="str">
        <f t="shared" si="31"/>
        <v/>
      </c>
      <c r="T646" s="16" t="str">
        <f t="shared" si="32"/>
        <v/>
      </c>
    </row>
    <row r="647" spans="2:20" ht="20.25" customHeight="1" x14ac:dyDescent="0.2">
      <c r="B647" s="130">
        <v>629</v>
      </c>
      <c r="C647" s="59"/>
      <c r="D647" s="59"/>
      <c r="E647" s="168"/>
      <c r="F647" s="204"/>
      <c r="G647" s="199" t="str">
        <f>IF(AND(C647&lt;&gt;"",D647&lt;&gt;"",E647&lt;&gt;"",F647&lt;&gt;""),Grunddaten!$G$4,"")</f>
        <v/>
      </c>
      <c r="H647" s="123"/>
      <c r="I647" s="161"/>
      <c r="J647" s="161"/>
      <c r="K647" s="161"/>
      <c r="L647" s="201"/>
      <c r="M647" s="143"/>
      <c r="N647" s="60"/>
      <c r="O647" s="61"/>
      <c r="P647" s="62"/>
      <c r="R647" s="16" t="str">
        <f t="shared" si="30"/>
        <v/>
      </c>
      <c r="S647" s="16" t="str">
        <f t="shared" si="31"/>
        <v/>
      </c>
      <c r="T647" s="16" t="str">
        <f t="shared" si="32"/>
        <v/>
      </c>
    </row>
    <row r="648" spans="2:20" ht="20.25" customHeight="1" x14ac:dyDescent="0.2">
      <c r="B648" s="130">
        <v>630</v>
      </c>
      <c r="C648" s="59"/>
      <c r="D648" s="59"/>
      <c r="E648" s="168"/>
      <c r="F648" s="204"/>
      <c r="G648" s="199" t="str">
        <f>IF(AND(C648&lt;&gt;"",D648&lt;&gt;"",E648&lt;&gt;"",F648&lt;&gt;""),Grunddaten!$G$4,"")</f>
        <v/>
      </c>
      <c r="H648" s="123"/>
      <c r="I648" s="161"/>
      <c r="J648" s="161"/>
      <c r="K648" s="161"/>
      <c r="L648" s="201"/>
      <c r="M648" s="143"/>
      <c r="N648" s="60"/>
      <c r="O648" s="61"/>
      <c r="P648" s="62"/>
      <c r="R648" s="16" t="str">
        <f t="shared" si="30"/>
        <v/>
      </c>
      <c r="S648" s="16" t="str">
        <f t="shared" si="31"/>
        <v/>
      </c>
      <c r="T648" s="16" t="str">
        <f t="shared" si="32"/>
        <v/>
      </c>
    </row>
    <row r="649" spans="2:20" ht="20.25" customHeight="1" x14ac:dyDescent="0.2">
      <c r="B649" s="130">
        <v>631</v>
      </c>
      <c r="C649" s="59"/>
      <c r="D649" s="59"/>
      <c r="E649" s="168"/>
      <c r="F649" s="204"/>
      <c r="G649" s="199" t="str">
        <f>IF(AND(C649&lt;&gt;"",D649&lt;&gt;"",E649&lt;&gt;"",F649&lt;&gt;""),Grunddaten!$G$4,"")</f>
        <v/>
      </c>
      <c r="H649" s="123"/>
      <c r="I649" s="161"/>
      <c r="J649" s="161"/>
      <c r="K649" s="161"/>
      <c r="L649" s="201"/>
      <c r="M649" s="143"/>
      <c r="N649" s="60"/>
      <c r="O649" s="61"/>
      <c r="P649" s="62"/>
      <c r="R649" s="16" t="str">
        <f t="shared" si="30"/>
        <v/>
      </c>
      <c r="S649" s="16" t="str">
        <f t="shared" si="31"/>
        <v/>
      </c>
      <c r="T649" s="16" t="str">
        <f t="shared" si="32"/>
        <v/>
      </c>
    </row>
    <row r="650" spans="2:20" ht="20.25" customHeight="1" x14ac:dyDescent="0.2">
      <c r="B650" s="130">
        <v>632</v>
      </c>
      <c r="C650" s="59"/>
      <c r="D650" s="59"/>
      <c r="E650" s="168"/>
      <c r="F650" s="204"/>
      <c r="G650" s="199" t="str">
        <f>IF(AND(C650&lt;&gt;"",D650&lt;&gt;"",E650&lt;&gt;"",F650&lt;&gt;""),Grunddaten!$G$4,"")</f>
        <v/>
      </c>
      <c r="H650" s="123"/>
      <c r="I650" s="161"/>
      <c r="J650" s="161"/>
      <c r="K650" s="161"/>
      <c r="L650" s="201"/>
      <c r="M650" s="143"/>
      <c r="N650" s="60"/>
      <c r="O650" s="61"/>
      <c r="P650" s="62"/>
      <c r="R650" s="16" t="str">
        <f t="shared" si="30"/>
        <v/>
      </c>
      <c r="S650" s="16" t="str">
        <f t="shared" si="31"/>
        <v/>
      </c>
      <c r="T650" s="16" t="str">
        <f t="shared" si="32"/>
        <v/>
      </c>
    </row>
    <row r="651" spans="2:20" ht="20.25" customHeight="1" x14ac:dyDescent="0.2">
      <c r="B651" s="130">
        <v>633</v>
      </c>
      <c r="C651" s="59"/>
      <c r="D651" s="59"/>
      <c r="E651" s="168"/>
      <c r="F651" s="204"/>
      <c r="G651" s="199" t="str">
        <f>IF(AND(C651&lt;&gt;"",D651&lt;&gt;"",E651&lt;&gt;"",F651&lt;&gt;""),Grunddaten!$G$4,"")</f>
        <v/>
      </c>
      <c r="H651" s="123"/>
      <c r="I651" s="161"/>
      <c r="J651" s="161"/>
      <c r="K651" s="161"/>
      <c r="L651" s="201"/>
      <c r="M651" s="143"/>
      <c r="N651" s="60"/>
      <c r="O651" s="61"/>
      <c r="P651" s="62"/>
      <c r="R651" s="16" t="str">
        <f t="shared" si="30"/>
        <v/>
      </c>
      <c r="S651" s="16" t="str">
        <f t="shared" si="31"/>
        <v/>
      </c>
      <c r="T651" s="16" t="str">
        <f t="shared" si="32"/>
        <v/>
      </c>
    </row>
    <row r="652" spans="2:20" ht="20.25" customHeight="1" x14ac:dyDescent="0.2">
      <c r="B652" s="130">
        <v>634</v>
      </c>
      <c r="C652" s="59"/>
      <c r="D652" s="59"/>
      <c r="E652" s="168"/>
      <c r="F652" s="204"/>
      <c r="G652" s="199" t="str">
        <f>IF(AND(C652&lt;&gt;"",D652&lt;&gt;"",E652&lt;&gt;"",F652&lt;&gt;""),Grunddaten!$G$4,"")</f>
        <v/>
      </c>
      <c r="H652" s="123"/>
      <c r="I652" s="161"/>
      <c r="J652" s="161"/>
      <c r="K652" s="161"/>
      <c r="L652" s="201"/>
      <c r="M652" s="143"/>
      <c r="N652" s="60"/>
      <c r="O652" s="61"/>
      <c r="P652" s="62"/>
      <c r="R652" s="16" t="str">
        <f t="shared" si="30"/>
        <v/>
      </c>
      <c r="S652" s="16" t="str">
        <f t="shared" si="31"/>
        <v/>
      </c>
      <c r="T652" s="16" t="str">
        <f t="shared" si="32"/>
        <v/>
      </c>
    </row>
    <row r="653" spans="2:20" ht="20.25" customHeight="1" x14ac:dyDescent="0.2">
      <c r="B653" s="130">
        <v>635</v>
      </c>
      <c r="C653" s="59"/>
      <c r="D653" s="59"/>
      <c r="E653" s="168"/>
      <c r="F653" s="204"/>
      <c r="G653" s="199" t="str">
        <f>IF(AND(C653&lt;&gt;"",D653&lt;&gt;"",E653&lt;&gt;"",F653&lt;&gt;""),Grunddaten!$G$4,"")</f>
        <v/>
      </c>
      <c r="H653" s="123"/>
      <c r="I653" s="161"/>
      <c r="J653" s="161"/>
      <c r="K653" s="161"/>
      <c r="L653" s="201"/>
      <c r="M653" s="143"/>
      <c r="N653" s="60"/>
      <c r="O653" s="61"/>
      <c r="P653" s="62"/>
      <c r="R653" s="16" t="str">
        <f t="shared" si="30"/>
        <v/>
      </c>
      <c r="S653" s="16" t="str">
        <f t="shared" si="31"/>
        <v/>
      </c>
      <c r="T653" s="16" t="str">
        <f t="shared" si="32"/>
        <v/>
      </c>
    </row>
    <row r="654" spans="2:20" ht="20.25" customHeight="1" x14ac:dyDescent="0.2">
      <c r="B654" s="130">
        <v>636</v>
      </c>
      <c r="C654" s="59"/>
      <c r="D654" s="59"/>
      <c r="E654" s="168"/>
      <c r="F654" s="204"/>
      <c r="G654" s="199" t="str">
        <f>IF(AND(C654&lt;&gt;"",D654&lt;&gt;"",E654&lt;&gt;"",F654&lt;&gt;""),Grunddaten!$G$4,"")</f>
        <v/>
      </c>
      <c r="H654" s="123"/>
      <c r="I654" s="161"/>
      <c r="J654" s="161"/>
      <c r="K654" s="161"/>
      <c r="L654" s="201"/>
      <c r="M654" s="143"/>
      <c r="N654" s="60"/>
      <c r="O654" s="61"/>
      <c r="P654" s="62"/>
      <c r="R654" s="16" t="str">
        <f t="shared" si="30"/>
        <v/>
      </c>
      <c r="S654" s="16" t="str">
        <f t="shared" si="31"/>
        <v/>
      </c>
      <c r="T654" s="16" t="str">
        <f t="shared" si="32"/>
        <v/>
      </c>
    </row>
    <row r="655" spans="2:20" ht="20.25" customHeight="1" x14ac:dyDescent="0.2">
      <c r="B655" s="130">
        <v>637</v>
      </c>
      <c r="C655" s="59"/>
      <c r="D655" s="59"/>
      <c r="E655" s="168"/>
      <c r="F655" s="204"/>
      <c r="G655" s="199" t="str">
        <f>IF(AND(C655&lt;&gt;"",D655&lt;&gt;"",E655&lt;&gt;"",F655&lt;&gt;""),Grunddaten!$G$4,"")</f>
        <v/>
      </c>
      <c r="H655" s="123"/>
      <c r="I655" s="161"/>
      <c r="J655" s="161"/>
      <c r="K655" s="161"/>
      <c r="L655" s="201"/>
      <c r="M655" s="143"/>
      <c r="N655" s="60"/>
      <c r="O655" s="61"/>
      <c r="P655" s="62"/>
      <c r="R655" s="16" t="str">
        <f t="shared" si="30"/>
        <v/>
      </c>
      <c r="S655" s="16" t="str">
        <f t="shared" si="31"/>
        <v/>
      </c>
      <c r="T655" s="16" t="str">
        <f t="shared" si="32"/>
        <v/>
      </c>
    </row>
    <row r="656" spans="2:20" ht="20.25" customHeight="1" x14ac:dyDescent="0.2">
      <c r="B656" s="130">
        <v>638</v>
      </c>
      <c r="C656" s="59"/>
      <c r="D656" s="59"/>
      <c r="E656" s="168"/>
      <c r="F656" s="204"/>
      <c r="G656" s="199" t="str">
        <f>IF(AND(C656&lt;&gt;"",D656&lt;&gt;"",E656&lt;&gt;"",F656&lt;&gt;""),Grunddaten!$G$4,"")</f>
        <v/>
      </c>
      <c r="H656" s="123"/>
      <c r="I656" s="161"/>
      <c r="J656" s="161"/>
      <c r="K656" s="161"/>
      <c r="L656" s="201"/>
      <c r="M656" s="143"/>
      <c r="N656" s="60"/>
      <c r="O656" s="61"/>
      <c r="P656" s="62"/>
      <c r="R656" s="16" t="str">
        <f t="shared" si="30"/>
        <v/>
      </c>
      <c r="S656" s="16" t="str">
        <f t="shared" si="31"/>
        <v/>
      </c>
      <c r="T656" s="16" t="str">
        <f t="shared" si="32"/>
        <v/>
      </c>
    </row>
    <row r="657" spans="2:20" ht="20.25" customHeight="1" x14ac:dyDescent="0.2">
      <c r="B657" s="130">
        <v>639</v>
      </c>
      <c r="C657" s="59"/>
      <c r="D657" s="59"/>
      <c r="E657" s="168"/>
      <c r="F657" s="204"/>
      <c r="G657" s="199" t="str">
        <f>IF(AND(C657&lt;&gt;"",D657&lt;&gt;"",E657&lt;&gt;"",F657&lt;&gt;""),Grunddaten!$G$4,"")</f>
        <v/>
      </c>
      <c r="H657" s="123"/>
      <c r="I657" s="161"/>
      <c r="J657" s="161"/>
      <c r="K657" s="161"/>
      <c r="L657" s="201"/>
      <c r="M657" s="143"/>
      <c r="N657" s="60"/>
      <c r="O657" s="61"/>
      <c r="P657" s="62"/>
      <c r="R657" s="16" t="str">
        <f t="shared" si="30"/>
        <v/>
      </c>
      <c r="S657" s="16" t="str">
        <f t="shared" si="31"/>
        <v/>
      </c>
      <c r="T657" s="16" t="str">
        <f t="shared" si="32"/>
        <v/>
      </c>
    </row>
    <row r="658" spans="2:20" ht="20.25" customHeight="1" x14ac:dyDescent="0.2">
      <c r="B658" s="130">
        <v>640</v>
      </c>
      <c r="C658" s="59"/>
      <c r="D658" s="59"/>
      <c r="E658" s="168"/>
      <c r="F658" s="204"/>
      <c r="G658" s="199" t="str">
        <f>IF(AND(C658&lt;&gt;"",D658&lt;&gt;"",E658&lt;&gt;"",F658&lt;&gt;""),Grunddaten!$G$4,"")</f>
        <v/>
      </c>
      <c r="H658" s="123"/>
      <c r="I658" s="161"/>
      <c r="J658" s="161"/>
      <c r="K658" s="161"/>
      <c r="L658" s="201"/>
      <c r="M658" s="143"/>
      <c r="N658" s="60"/>
      <c r="O658" s="61"/>
      <c r="P658" s="62"/>
      <c r="R658" s="16" t="str">
        <f t="shared" si="30"/>
        <v/>
      </c>
      <c r="S658" s="16" t="str">
        <f t="shared" si="31"/>
        <v/>
      </c>
      <c r="T658" s="16" t="str">
        <f t="shared" si="32"/>
        <v/>
      </c>
    </row>
    <row r="659" spans="2:20" ht="20.25" customHeight="1" x14ac:dyDescent="0.2">
      <c r="B659" s="130">
        <v>641</v>
      </c>
      <c r="C659" s="59"/>
      <c r="D659" s="59"/>
      <c r="E659" s="168"/>
      <c r="F659" s="204"/>
      <c r="G659" s="199" t="str">
        <f>IF(AND(C659&lt;&gt;"",D659&lt;&gt;"",E659&lt;&gt;"",F659&lt;&gt;""),Grunddaten!$G$4,"")</f>
        <v/>
      </c>
      <c r="H659" s="123"/>
      <c r="I659" s="161"/>
      <c r="J659" s="161"/>
      <c r="K659" s="161"/>
      <c r="L659" s="201"/>
      <c r="M659" s="143"/>
      <c r="N659" s="60"/>
      <c r="O659" s="61"/>
      <c r="P659" s="62"/>
      <c r="R659" s="16" t="str">
        <f t="shared" si="30"/>
        <v/>
      </c>
      <c r="S659" s="16" t="str">
        <f t="shared" si="31"/>
        <v/>
      </c>
      <c r="T659" s="16" t="str">
        <f t="shared" si="32"/>
        <v/>
      </c>
    </row>
    <row r="660" spans="2:20" ht="20.25" customHeight="1" x14ac:dyDescent="0.2">
      <c r="B660" s="130">
        <v>642</v>
      </c>
      <c r="C660" s="59"/>
      <c r="D660" s="59"/>
      <c r="E660" s="168"/>
      <c r="F660" s="204"/>
      <c r="G660" s="199" t="str">
        <f>IF(AND(C660&lt;&gt;"",D660&lt;&gt;"",E660&lt;&gt;"",F660&lt;&gt;""),Grunddaten!$G$4,"")</f>
        <v/>
      </c>
      <c r="H660" s="123"/>
      <c r="I660" s="161"/>
      <c r="J660" s="161"/>
      <c r="K660" s="161"/>
      <c r="L660" s="201"/>
      <c r="M660" s="143"/>
      <c r="N660" s="60"/>
      <c r="O660" s="61"/>
      <c r="P660" s="62"/>
      <c r="R660" s="16" t="str">
        <f t="shared" si="30"/>
        <v/>
      </c>
      <c r="S660" s="16" t="str">
        <f t="shared" si="31"/>
        <v/>
      </c>
      <c r="T660" s="16" t="str">
        <f t="shared" si="32"/>
        <v/>
      </c>
    </row>
    <row r="661" spans="2:20" ht="20.25" customHeight="1" x14ac:dyDescent="0.2">
      <c r="B661" s="130">
        <v>643</v>
      </c>
      <c r="C661" s="59"/>
      <c r="D661" s="59"/>
      <c r="E661" s="168"/>
      <c r="F661" s="204"/>
      <c r="G661" s="199" t="str">
        <f>IF(AND(C661&lt;&gt;"",D661&lt;&gt;"",E661&lt;&gt;"",F661&lt;&gt;""),Grunddaten!$G$4,"")</f>
        <v/>
      </c>
      <c r="H661" s="123"/>
      <c r="I661" s="161"/>
      <c r="J661" s="161"/>
      <c r="K661" s="161"/>
      <c r="L661" s="201"/>
      <c r="M661" s="143"/>
      <c r="N661" s="60"/>
      <c r="O661" s="61"/>
      <c r="P661" s="62"/>
      <c r="R661" s="16" t="str">
        <f t="shared" si="30"/>
        <v/>
      </c>
      <c r="S661" s="16" t="str">
        <f t="shared" si="31"/>
        <v/>
      </c>
      <c r="T661" s="16" t="str">
        <f t="shared" si="32"/>
        <v/>
      </c>
    </row>
    <row r="662" spans="2:20" ht="20.25" customHeight="1" x14ac:dyDescent="0.2">
      <c r="B662" s="130">
        <v>644</v>
      </c>
      <c r="C662" s="59"/>
      <c r="D662" s="59"/>
      <c r="E662" s="168"/>
      <c r="F662" s="204"/>
      <c r="G662" s="199" t="str">
        <f>IF(AND(C662&lt;&gt;"",D662&lt;&gt;"",E662&lt;&gt;"",F662&lt;&gt;""),Grunddaten!$G$4,"")</f>
        <v/>
      </c>
      <c r="H662" s="123"/>
      <c r="I662" s="161"/>
      <c r="J662" s="161"/>
      <c r="K662" s="161"/>
      <c r="L662" s="201"/>
      <c r="M662" s="143"/>
      <c r="N662" s="60"/>
      <c r="O662" s="61"/>
      <c r="P662" s="62"/>
      <c r="R662" s="16" t="str">
        <f t="shared" ref="R662:R725" si="33">IF(C662&lt;&gt;"",COUNTIFS($S$19:$S$918,TRIM(C662),$T$19:$T$918,TRIM(D662))&gt;1,"")</f>
        <v/>
      </c>
      <c r="S662" s="16" t="str">
        <f t="shared" si="31"/>
        <v/>
      </c>
      <c r="T662" s="16" t="str">
        <f t="shared" si="32"/>
        <v/>
      </c>
    </row>
    <row r="663" spans="2:20" ht="20.25" customHeight="1" x14ac:dyDescent="0.2">
      <c r="B663" s="130">
        <v>645</v>
      </c>
      <c r="C663" s="59"/>
      <c r="D663" s="59"/>
      <c r="E663" s="168"/>
      <c r="F663" s="204"/>
      <c r="G663" s="199" t="str">
        <f>IF(AND(C663&lt;&gt;"",D663&lt;&gt;"",E663&lt;&gt;"",F663&lt;&gt;""),Grunddaten!$G$4,"")</f>
        <v/>
      </c>
      <c r="H663" s="123"/>
      <c r="I663" s="161"/>
      <c r="J663" s="161"/>
      <c r="K663" s="161"/>
      <c r="L663" s="201"/>
      <c r="M663" s="143"/>
      <c r="N663" s="60"/>
      <c r="O663" s="61"/>
      <c r="P663" s="62"/>
      <c r="R663" s="16" t="str">
        <f t="shared" si="33"/>
        <v/>
      </c>
      <c r="S663" s="16" t="str">
        <f t="shared" si="31"/>
        <v/>
      </c>
      <c r="T663" s="16" t="str">
        <f t="shared" si="32"/>
        <v/>
      </c>
    </row>
    <row r="664" spans="2:20" ht="20.25" customHeight="1" x14ac:dyDescent="0.2">
      <c r="B664" s="130">
        <v>646</v>
      </c>
      <c r="C664" s="59"/>
      <c r="D664" s="59"/>
      <c r="E664" s="168"/>
      <c r="F664" s="204"/>
      <c r="G664" s="199" t="str">
        <f>IF(AND(C664&lt;&gt;"",D664&lt;&gt;"",E664&lt;&gt;"",F664&lt;&gt;""),Grunddaten!$G$4,"")</f>
        <v/>
      </c>
      <c r="H664" s="123"/>
      <c r="I664" s="161"/>
      <c r="J664" s="161"/>
      <c r="K664" s="161"/>
      <c r="L664" s="201"/>
      <c r="M664" s="143"/>
      <c r="N664" s="60"/>
      <c r="O664" s="61"/>
      <c r="P664" s="62"/>
      <c r="R664" s="16" t="str">
        <f t="shared" si="33"/>
        <v/>
      </c>
      <c r="S664" s="16" t="str">
        <f t="shared" si="31"/>
        <v/>
      </c>
      <c r="T664" s="16" t="str">
        <f t="shared" si="32"/>
        <v/>
      </c>
    </row>
    <row r="665" spans="2:20" ht="20.25" customHeight="1" x14ac:dyDescent="0.2">
      <c r="B665" s="130">
        <v>647</v>
      </c>
      <c r="C665" s="59"/>
      <c r="D665" s="59"/>
      <c r="E665" s="168"/>
      <c r="F665" s="204"/>
      <c r="G665" s="199" t="str">
        <f>IF(AND(C665&lt;&gt;"",D665&lt;&gt;"",E665&lt;&gt;"",F665&lt;&gt;""),Grunddaten!$G$4,"")</f>
        <v/>
      </c>
      <c r="H665" s="123"/>
      <c r="I665" s="161"/>
      <c r="J665" s="161"/>
      <c r="K665" s="161"/>
      <c r="L665" s="201"/>
      <c r="M665" s="143"/>
      <c r="N665" s="60"/>
      <c r="O665" s="61"/>
      <c r="P665" s="62"/>
      <c r="R665" s="16" t="str">
        <f t="shared" si="33"/>
        <v/>
      </c>
      <c r="S665" s="16" t="str">
        <f t="shared" si="31"/>
        <v/>
      </c>
      <c r="T665" s="16" t="str">
        <f t="shared" si="32"/>
        <v/>
      </c>
    </row>
    <row r="666" spans="2:20" ht="20.25" customHeight="1" x14ac:dyDescent="0.2">
      <c r="B666" s="130">
        <v>648</v>
      </c>
      <c r="C666" s="59"/>
      <c r="D666" s="59"/>
      <c r="E666" s="168"/>
      <c r="F666" s="204"/>
      <c r="G666" s="199" t="str">
        <f>IF(AND(C666&lt;&gt;"",D666&lt;&gt;"",E666&lt;&gt;"",F666&lt;&gt;""),Grunddaten!$G$4,"")</f>
        <v/>
      </c>
      <c r="H666" s="123"/>
      <c r="I666" s="161"/>
      <c r="J666" s="161"/>
      <c r="K666" s="161"/>
      <c r="L666" s="201"/>
      <c r="M666" s="143"/>
      <c r="N666" s="60"/>
      <c r="O666" s="61"/>
      <c r="P666" s="62"/>
      <c r="R666" s="16" t="str">
        <f t="shared" si="33"/>
        <v/>
      </c>
      <c r="S666" s="16" t="str">
        <f t="shared" si="31"/>
        <v/>
      </c>
      <c r="T666" s="16" t="str">
        <f t="shared" si="32"/>
        <v/>
      </c>
    </row>
    <row r="667" spans="2:20" ht="20.25" customHeight="1" x14ac:dyDescent="0.2">
      <c r="B667" s="130">
        <v>649</v>
      </c>
      <c r="C667" s="59"/>
      <c r="D667" s="59"/>
      <c r="E667" s="168"/>
      <c r="F667" s="204"/>
      <c r="G667" s="199" t="str">
        <f>IF(AND(C667&lt;&gt;"",D667&lt;&gt;"",E667&lt;&gt;"",F667&lt;&gt;""),Grunddaten!$G$4,"")</f>
        <v/>
      </c>
      <c r="H667" s="123"/>
      <c r="I667" s="161"/>
      <c r="J667" s="161"/>
      <c r="K667" s="161"/>
      <c r="L667" s="201"/>
      <c r="M667" s="143"/>
      <c r="N667" s="60"/>
      <c r="O667" s="61"/>
      <c r="P667" s="62"/>
      <c r="R667" s="16" t="str">
        <f t="shared" si="33"/>
        <v/>
      </c>
      <c r="S667" s="16" t="str">
        <f t="shared" si="31"/>
        <v/>
      </c>
      <c r="T667" s="16" t="str">
        <f t="shared" si="32"/>
        <v/>
      </c>
    </row>
    <row r="668" spans="2:20" ht="20.25" customHeight="1" x14ac:dyDescent="0.2">
      <c r="B668" s="130">
        <v>650</v>
      </c>
      <c r="C668" s="59"/>
      <c r="D668" s="59"/>
      <c r="E668" s="168"/>
      <c r="F668" s="204"/>
      <c r="G668" s="199" t="str">
        <f>IF(AND(C668&lt;&gt;"",D668&lt;&gt;"",E668&lt;&gt;"",F668&lt;&gt;""),Grunddaten!$G$4,"")</f>
        <v/>
      </c>
      <c r="H668" s="123"/>
      <c r="I668" s="161"/>
      <c r="J668" s="161"/>
      <c r="K668" s="161"/>
      <c r="L668" s="201"/>
      <c r="M668" s="143"/>
      <c r="N668" s="60"/>
      <c r="O668" s="61"/>
      <c r="P668" s="62"/>
      <c r="R668" s="16" t="str">
        <f t="shared" si="33"/>
        <v/>
      </c>
      <c r="S668" s="16" t="str">
        <f t="shared" ref="S668:S731" si="34">TRIM(C668)</f>
        <v/>
      </c>
      <c r="T668" s="16" t="str">
        <f t="shared" ref="T668:T731" si="35">TRIM(D668)</f>
        <v/>
      </c>
    </row>
    <row r="669" spans="2:20" ht="20.25" customHeight="1" x14ac:dyDescent="0.2">
      <c r="B669" s="130">
        <v>651</v>
      </c>
      <c r="C669" s="59"/>
      <c r="D669" s="59"/>
      <c r="E669" s="168"/>
      <c r="F669" s="204"/>
      <c r="G669" s="199" t="str">
        <f>IF(AND(C669&lt;&gt;"",D669&lt;&gt;"",E669&lt;&gt;"",F669&lt;&gt;""),Grunddaten!$G$4,"")</f>
        <v/>
      </c>
      <c r="H669" s="123"/>
      <c r="I669" s="161"/>
      <c r="J669" s="161"/>
      <c r="K669" s="161"/>
      <c r="L669" s="201"/>
      <c r="M669" s="143"/>
      <c r="N669" s="60"/>
      <c r="O669" s="61"/>
      <c r="P669" s="62"/>
      <c r="R669" s="16" t="str">
        <f t="shared" si="33"/>
        <v/>
      </c>
      <c r="S669" s="16" t="str">
        <f t="shared" si="34"/>
        <v/>
      </c>
      <c r="T669" s="16" t="str">
        <f t="shared" si="35"/>
        <v/>
      </c>
    </row>
    <row r="670" spans="2:20" ht="20.25" customHeight="1" x14ac:dyDescent="0.2">
      <c r="B670" s="130">
        <v>652</v>
      </c>
      <c r="C670" s="59"/>
      <c r="D670" s="59"/>
      <c r="E670" s="168"/>
      <c r="F670" s="204"/>
      <c r="G670" s="199" t="str">
        <f>IF(AND(C670&lt;&gt;"",D670&lt;&gt;"",E670&lt;&gt;"",F670&lt;&gt;""),Grunddaten!$G$4,"")</f>
        <v/>
      </c>
      <c r="H670" s="123"/>
      <c r="I670" s="161"/>
      <c r="J670" s="161"/>
      <c r="K670" s="161"/>
      <c r="L670" s="201"/>
      <c r="M670" s="143"/>
      <c r="N670" s="60"/>
      <c r="O670" s="61"/>
      <c r="P670" s="62"/>
      <c r="R670" s="16" t="str">
        <f t="shared" si="33"/>
        <v/>
      </c>
      <c r="S670" s="16" t="str">
        <f t="shared" si="34"/>
        <v/>
      </c>
      <c r="T670" s="16" t="str">
        <f t="shared" si="35"/>
        <v/>
      </c>
    </row>
    <row r="671" spans="2:20" ht="20.25" customHeight="1" x14ac:dyDescent="0.2">
      <c r="B671" s="130">
        <v>653</v>
      </c>
      <c r="C671" s="59"/>
      <c r="D671" s="59"/>
      <c r="E671" s="168"/>
      <c r="F671" s="204"/>
      <c r="G671" s="199" t="str">
        <f>IF(AND(C671&lt;&gt;"",D671&lt;&gt;"",E671&lt;&gt;"",F671&lt;&gt;""),Grunddaten!$G$4,"")</f>
        <v/>
      </c>
      <c r="H671" s="123"/>
      <c r="I671" s="161"/>
      <c r="J671" s="161"/>
      <c r="K671" s="161"/>
      <c r="L671" s="201"/>
      <c r="M671" s="143"/>
      <c r="N671" s="60"/>
      <c r="O671" s="61"/>
      <c r="P671" s="62"/>
      <c r="R671" s="16" t="str">
        <f t="shared" si="33"/>
        <v/>
      </c>
      <c r="S671" s="16" t="str">
        <f t="shared" si="34"/>
        <v/>
      </c>
      <c r="T671" s="16" t="str">
        <f t="shared" si="35"/>
        <v/>
      </c>
    </row>
    <row r="672" spans="2:20" ht="20.25" customHeight="1" x14ac:dyDescent="0.2">
      <c r="B672" s="130">
        <v>654</v>
      </c>
      <c r="C672" s="59"/>
      <c r="D672" s="59"/>
      <c r="E672" s="168"/>
      <c r="F672" s="204"/>
      <c r="G672" s="199" t="str">
        <f>IF(AND(C672&lt;&gt;"",D672&lt;&gt;"",E672&lt;&gt;"",F672&lt;&gt;""),Grunddaten!$G$4,"")</f>
        <v/>
      </c>
      <c r="H672" s="123"/>
      <c r="I672" s="161"/>
      <c r="J672" s="161"/>
      <c r="K672" s="161"/>
      <c r="L672" s="201"/>
      <c r="M672" s="143"/>
      <c r="N672" s="60"/>
      <c r="O672" s="61"/>
      <c r="P672" s="62"/>
      <c r="R672" s="16" t="str">
        <f t="shared" si="33"/>
        <v/>
      </c>
      <c r="S672" s="16" t="str">
        <f t="shared" si="34"/>
        <v/>
      </c>
      <c r="T672" s="16" t="str">
        <f t="shared" si="35"/>
        <v/>
      </c>
    </row>
    <row r="673" spans="2:20" ht="20.25" customHeight="1" x14ac:dyDescent="0.2">
      <c r="B673" s="130">
        <v>655</v>
      </c>
      <c r="C673" s="59"/>
      <c r="D673" s="59"/>
      <c r="E673" s="168"/>
      <c r="F673" s="204"/>
      <c r="G673" s="199" t="str">
        <f>IF(AND(C673&lt;&gt;"",D673&lt;&gt;"",E673&lt;&gt;"",F673&lt;&gt;""),Grunddaten!$G$4,"")</f>
        <v/>
      </c>
      <c r="H673" s="123"/>
      <c r="I673" s="161"/>
      <c r="J673" s="161"/>
      <c r="K673" s="161"/>
      <c r="L673" s="201"/>
      <c r="M673" s="143"/>
      <c r="N673" s="60"/>
      <c r="O673" s="61"/>
      <c r="P673" s="62"/>
      <c r="R673" s="16" t="str">
        <f t="shared" si="33"/>
        <v/>
      </c>
      <c r="S673" s="16" t="str">
        <f t="shared" si="34"/>
        <v/>
      </c>
      <c r="T673" s="16" t="str">
        <f t="shared" si="35"/>
        <v/>
      </c>
    </row>
    <row r="674" spans="2:20" ht="20.25" customHeight="1" x14ac:dyDescent="0.2">
      <c r="B674" s="130">
        <v>656</v>
      </c>
      <c r="C674" s="59"/>
      <c r="D674" s="59"/>
      <c r="E674" s="168"/>
      <c r="F674" s="204"/>
      <c r="G674" s="199" t="str">
        <f>IF(AND(C674&lt;&gt;"",D674&lt;&gt;"",E674&lt;&gt;"",F674&lt;&gt;""),Grunddaten!$G$4,"")</f>
        <v/>
      </c>
      <c r="H674" s="123"/>
      <c r="I674" s="161"/>
      <c r="J674" s="161"/>
      <c r="K674" s="161"/>
      <c r="L674" s="201"/>
      <c r="M674" s="143"/>
      <c r="N674" s="60"/>
      <c r="O674" s="61"/>
      <c r="P674" s="62"/>
      <c r="R674" s="16" t="str">
        <f t="shared" si="33"/>
        <v/>
      </c>
      <c r="S674" s="16" t="str">
        <f t="shared" si="34"/>
        <v/>
      </c>
      <c r="T674" s="16" t="str">
        <f t="shared" si="35"/>
        <v/>
      </c>
    </row>
    <row r="675" spans="2:20" ht="20.25" customHeight="1" x14ac:dyDescent="0.2">
      <c r="B675" s="130">
        <v>657</v>
      </c>
      <c r="C675" s="59"/>
      <c r="D675" s="59"/>
      <c r="E675" s="168"/>
      <c r="F675" s="204"/>
      <c r="G675" s="199" t="str">
        <f>IF(AND(C675&lt;&gt;"",D675&lt;&gt;"",E675&lt;&gt;"",F675&lt;&gt;""),Grunddaten!$G$4,"")</f>
        <v/>
      </c>
      <c r="H675" s="123"/>
      <c r="I675" s="161"/>
      <c r="J675" s="161"/>
      <c r="K675" s="161"/>
      <c r="L675" s="201"/>
      <c r="M675" s="143"/>
      <c r="N675" s="60"/>
      <c r="O675" s="61"/>
      <c r="P675" s="62"/>
      <c r="R675" s="16" t="str">
        <f t="shared" si="33"/>
        <v/>
      </c>
      <c r="S675" s="16" t="str">
        <f t="shared" si="34"/>
        <v/>
      </c>
      <c r="T675" s="16" t="str">
        <f t="shared" si="35"/>
        <v/>
      </c>
    </row>
    <row r="676" spans="2:20" ht="20.25" customHeight="1" x14ac:dyDescent="0.2">
      <c r="B676" s="130">
        <v>658</v>
      </c>
      <c r="C676" s="59"/>
      <c r="D676" s="59"/>
      <c r="E676" s="168"/>
      <c r="F676" s="204"/>
      <c r="G676" s="199" t="str">
        <f>IF(AND(C676&lt;&gt;"",D676&lt;&gt;"",E676&lt;&gt;"",F676&lt;&gt;""),Grunddaten!$G$4,"")</f>
        <v/>
      </c>
      <c r="H676" s="123"/>
      <c r="I676" s="161"/>
      <c r="J676" s="161"/>
      <c r="K676" s="161"/>
      <c r="L676" s="201"/>
      <c r="M676" s="143"/>
      <c r="N676" s="60"/>
      <c r="O676" s="61"/>
      <c r="P676" s="62"/>
      <c r="R676" s="16" t="str">
        <f t="shared" si="33"/>
        <v/>
      </c>
      <c r="S676" s="16" t="str">
        <f t="shared" si="34"/>
        <v/>
      </c>
      <c r="T676" s="16" t="str">
        <f t="shared" si="35"/>
        <v/>
      </c>
    </row>
    <row r="677" spans="2:20" ht="20.25" customHeight="1" x14ac:dyDescent="0.2">
      <c r="B677" s="130">
        <v>659</v>
      </c>
      <c r="C677" s="59"/>
      <c r="D677" s="59"/>
      <c r="E677" s="168"/>
      <c r="F677" s="204"/>
      <c r="G677" s="199" t="str">
        <f>IF(AND(C677&lt;&gt;"",D677&lt;&gt;"",E677&lt;&gt;"",F677&lt;&gt;""),Grunddaten!$G$4,"")</f>
        <v/>
      </c>
      <c r="H677" s="123"/>
      <c r="I677" s="161"/>
      <c r="J677" s="161"/>
      <c r="K677" s="161"/>
      <c r="L677" s="201"/>
      <c r="M677" s="143"/>
      <c r="N677" s="60"/>
      <c r="O677" s="61"/>
      <c r="P677" s="62"/>
      <c r="R677" s="16" t="str">
        <f t="shared" si="33"/>
        <v/>
      </c>
      <c r="S677" s="16" t="str">
        <f t="shared" si="34"/>
        <v/>
      </c>
      <c r="T677" s="16" t="str">
        <f t="shared" si="35"/>
        <v/>
      </c>
    </row>
    <row r="678" spans="2:20" ht="20.25" customHeight="1" x14ac:dyDescent="0.2">
      <c r="B678" s="130">
        <v>660</v>
      </c>
      <c r="C678" s="59"/>
      <c r="D678" s="59"/>
      <c r="E678" s="168"/>
      <c r="F678" s="204"/>
      <c r="G678" s="199" t="str">
        <f>IF(AND(C678&lt;&gt;"",D678&lt;&gt;"",E678&lt;&gt;"",F678&lt;&gt;""),Grunddaten!$G$4,"")</f>
        <v/>
      </c>
      <c r="H678" s="123"/>
      <c r="I678" s="161"/>
      <c r="J678" s="161"/>
      <c r="K678" s="161"/>
      <c r="L678" s="201"/>
      <c r="M678" s="143"/>
      <c r="N678" s="60"/>
      <c r="O678" s="61"/>
      <c r="P678" s="62"/>
      <c r="R678" s="16" t="str">
        <f t="shared" si="33"/>
        <v/>
      </c>
      <c r="S678" s="16" t="str">
        <f t="shared" si="34"/>
        <v/>
      </c>
      <c r="T678" s="16" t="str">
        <f t="shared" si="35"/>
        <v/>
      </c>
    </row>
    <row r="679" spans="2:20" ht="20.25" customHeight="1" x14ac:dyDescent="0.2">
      <c r="B679" s="130">
        <v>661</v>
      </c>
      <c r="C679" s="59"/>
      <c r="D679" s="59"/>
      <c r="E679" s="168"/>
      <c r="F679" s="204"/>
      <c r="G679" s="199" t="str">
        <f>IF(AND(C679&lt;&gt;"",D679&lt;&gt;"",E679&lt;&gt;"",F679&lt;&gt;""),Grunddaten!$G$4,"")</f>
        <v/>
      </c>
      <c r="H679" s="123"/>
      <c r="I679" s="161"/>
      <c r="J679" s="161"/>
      <c r="K679" s="161"/>
      <c r="L679" s="201"/>
      <c r="M679" s="143"/>
      <c r="N679" s="60"/>
      <c r="O679" s="61"/>
      <c r="P679" s="62"/>
      <c r="R679" s="16" t="str">
        <f t="shared" si="33"/>
        <v/>
      </c>
      <c r="S679" s="16" t="str">
        <f t="shared" si="34"/>
        <v/>
      </c>
      <c r="T679" s="16" t="str">
        <f t="shared" si="35"/>
        <v/>
      </c>
    </row>
    <row r="680" spans="2:20" ht="20.25" customHeight="1" x14ac:dyDescent="0.2">
      <c r="B680" s="130">
        <v>662</v>
      </c>
      <c r="C680" s="59"/>
      <c r="D680" s="59"/>
      <c r="E680" s="168"/>
      <c r="F680" s="204"/>
      <c r="G680" s="199" t="str">
        <f>IF(AND(C680&lt;&gt;"",D680&lt;&gt;"",E680&lt;&gt;"",F680&lt;&gt;""),Grunddaten!$G$4,"")</f>
        <v/>
      </c>
      <c r="H680" s="123"/>
      <c r="I680" s="161"/>
      <c r="J680" s="161"/>
      <c r="K680" s="161"/>
      <c r="L680" s="201"/>
      <c r="M680" s="143"/>
      <c r="N680" s="60"/>
      <c r="O680" s="61"/>
      <c r="P680" s="62"/>
      <c r="R680" s="16" t="str">
        <f t="shared" si="33"/>
        <v/>
      </c>
      <c r="S680" s="16" t="str">
        <f t="shared" si="34"/>
        <v/>
      </c>
      <c r="T680" s="16" t="str">
        <f t="shared" si="35"/>
        <v/>
      </c>
    </row>
    <row r="681" spans="2:20" ht="20.25" customHeight="1" x14ac:dyDescent="0.2">
      <c r="B681" s="130">
        <v>663</v>
      </c>
      <c r="C681" s="59"/>
      <c r="D681" s="59"/>
      <c r="E681" s="168"/>
      <c r="F681" s="204"/>
      <c r="G681" s="199" t="str">
        <f>IF(AND(C681&lt;&gt;"",D681&lt;&gt;"",E681&lt;&gt;"",F681&lt;&gt;""),Grunddaten!$G$4,"")</f>
        <v/>
      </c>
      <c r="H681" s="123"/>
      <c r="I681" s="161"/>
      <c r="J681" s="161"/>
      <c r="K681" s="161"/>
      <c r="L681" s="201"/>
      <c r="M681" s="143"/>
      <c r="N681" s="60"/>
      <c r="O681" s="61"/>
      <c r="P681" s="62"/>
      <c r="R681" s="16" t="str">
        <f t="shared" si="33"/>
        <v/>
      </c>
      <c r="S681" s="16" t="str">
        <f t="shared" si="34"/>
        <v/>
      </c>
      <c r="T681" s="16" t="str">
        <f t="shared" si="35"/>
        <v/>
      </c>
    </row>
    <row r="682" spans="2:20" ht="20.25" customHeight="1" x14ac:dyDescent="0.2">
      <c r="B682" s="130">
        <v>664</v>
      </c>
      <c r="C682" s="59"/>
      <c r="D682" s="59"/>
      <c r="E682" s="168"/>
      <c r="F682" s="204"/>
      <c r="G682" s="199" t="str">
        <f>IF(AND(C682&lt;&gt;"",D682&lt;&gt;"",E682&lt;&gt;"",F682&lt;&gt;""),Grunddaten!$G$4,"")</f>
        <v/>
      </c>
      <c r="H682" s="123"/>
      <c r="I682" s="161"/>
      <c r="J682" s="161"/>
      <c r="K682" s="161"/>
      <c r="L682" s="201"/>
      <c r="M682" s="143"/>
      <c r="N682" s="60"/>
      <c r="O682" s="61"/>
      <c r="P682" s="62"/>
      <c r="R682" s="16" t="str">
        <f t="shared" si="33"/>
        <v/>
      </c>
      <c r="S682" s="16" t="str">
        <f t="shared" si="34"/>
        <v/>
      </c>
      <c r="T682" s="16" t="str">
        <f t="shared" si="35"/>
        <v/>
      </c>
    </row>
    <row r="683" spans="2:20" ht="20.25" customHeight="1" x14ac:dyDescent="0.2">
      <c r="B683" s="130">
        <v>665</v>
      </c>
      <c r="C683" s="59"/>
      <c r="D683" s="59"/>
      <c r="E683" s="168"/>
      <c r="F683" s="204"/>
      <c r="G683" s="199" t="str">
        <f>IF(AND(C683&lt;&gt;"",D683&lt;&gt;"",E683&lt;&gt;"",F683&lt;&gt;""),Grunddaten!$G$4,"")</f>
        <v/>
      </c>
      <c r="H683" s="123"/>
      <c r="I683" s="161"/>
      <c r="J683" s="161"/>
      <c r="K683" s="161"/>
      <c r="L683" s="201"/>
      <c r="M683" s="143"/>
      <c r="N683" s="60"/>
      <c r="O683" s="61"/>
      <c r="P683" s="62"/>
      <c r="R683" s="16" t="str">
        <f t="shared" si="33"/>
        <v/>
      </c>
      <c r="S683" s="16" t="str">
        <f t="shared" si="34"/>
        <v/>
      </c>
      <c r="T683" s="16" t="str">
        <f t="shared" si="35"/>
        <v/>
      </c>
    </row>
    <row r="684" spans="2:20" ht="20.25" customHeight="1" x14ac:dyDescent="0.2">
      <c r="B684" s="130">
        <v>666</v>
      </c>
      <c r="C684" s="59"/>
      <c r="D684" s="59"/>
      <c r="E684" s="168"/>
      <c r="F684" s="204"/>
      <c r="G684" s="199" t="str">
        <f>IF(AND(C684&lt;&gt;"",D684&lt;&gt;"",E684&lt;&gt;"",F684&lt;&gt;""),Grunddaten!$G$4,"")</f>
        <v/>
      </c>
      <c r="H684" s="123"/>
      <c r="I684" s="161"/>
      <c r="J684" s="161"/>
      <c r="K684" s="161"/>
      <c r="L684" s="201"/>
      <c r="M684" s="143"/>
      <c r="N684" s="60"/>
      <c r="O684" s="61"/>
      <c r="P684" s="62"/>
      <c r="R684" s="16" t="str">
        <f t="shared" si="33"/>
        <v/>
      </c>
      <c r="S684" s="16" t="str">
        <f t="shared" si="34"/>
        <v/>
      </c>
      <c r="T684" s="16" t="str">
        <f t="shared" si="35"/>
        <v/>
      </c>
    </row>
    <row r="685" spans="2:20" ht="20.25" customHeight="1" x14ac:dyDescent="0.2">
      <c r="B685" s="130">
        <v>667</v>
      </c>
      <c r="C685" s="59"/>
      <c r="D685" s="59"/>
      <c r="E685" s="168"/>
      <c r="F685" s="204"/>
      <c r="G685" s="199" t="str">
        <f>IF(AND(C685&lt;&gt;"",D685&lt;&gt;"",E685&lt;&gt;"",F685&lt;&gt;""),Grunddaten!$G$4,"")</f>
        <v/>
      </c>
      <c r="H685" s="123"/>
      <c r="I685" s="161"/>
      <c r="J685" s="161"/>
      <c r="K685" s="161"/>
      <c r="L685" s="201"/>
      <c r="M685" s="143"/>
      <c r="N685" s="60"/>
      <c r="O685" s="61"/>
      <c r="P685" s="62"/>
      <c r="R685" s="16" t="str">
        <f t="shared" si="33"/>
        <v/>
      </c>
      <c r="S685" s="16" t="str">
        <f t="shared" si="34"/>
        <v/>
      </c>
      <c r="T685" s="16" t="str">
        <f t="shared" si="35"/>
        <v/>
      </c>
    </row>
    <row r="686" spans="2:20" ht="20.25" customHeight="1" x14ac:dyDescent="0.2">
      <c r="B686" s="130">
        <v>668</v>
      </c>
      <c r="C686" s="59"/>
      <c r="D686" s="59"/>
      <c r="E686" s="168"/>
      <c r="F686" s="204"/>
      <c r="G686" s="199" t="str">
        <f>IF(AND(C686&lt;&gt;"",D686&lt;&gt;"",E686&lt;&gt;"",F686&lt;&gt;""),Grunddaten!$G$4,"")</f>
        <v/>
      </c>
      <c r="H686" s="123"/>
      <c r="I686" s="161"/>
      <c r="J686" s="161"/>
      <c r="K686" s="161"/>
      <c r="L686" s="201"/>
      <c r="M686" s="143"/>
      <c r="N686" s="60"/>
      <c r="O686" s="61"/>
      <c r="P686" s="62"/>
      <c r="R686" s="16" t="str">
        <f t="shared" si="33"/>
        <v/>
      </c>
      <c r="S686" s="16" t="str">
        <f t="shared" si="34"/>
        <v/>
      </c>
      <c r="T686" s="16" t="str">
        <f t="shared" si="35"/>
        <v/>
      </c>
    </row>
    <row r="687" spans="2:20" ht="20.25" customHeight="1" x14ac:dyDescent="0.2">
      <c r="B687" s="130">
        <v>669</v>
      </c>
      <c r="C687" s="59"/>
      <c r="D687" s="59"/>
      <c r="E687" s="168"/>
      <c r="F687" s="204"/>
      <c r="G687" s="199" t="str">
        <f>IF(AND(C687&lt;&gt;"",D687&lt;&gt;"",E687&lt;&gt;"",F687&lt;&gt;""),Grunddaten!$G$4,"")</f>
        <v/>
      </c>
      <c r="H687" s="123"/>
      <c r="I687" s="161"/>
      <c r="J687" s="161"/>
      <c r="K687" s="161"/>
      <c r="L687" s="201"/>
      <c r="M687" s="143"/>
      <c r="N687" s="60"/>
      <c r="O687" s="61"/>
      <c r="P687" s="62"/>
      <c r="R687" s="16" t="str">
        <f t="shared" si="33"/>
        <v/>
      </c>
      <c r="S687" s="16" t="str">
        <f t="shared" si="34"/>
        <v/>
      </c>
      <c r="T687" s="16" t="str">
        <f t="shared" si="35"/>
        <v/>
      </c>
    </row>
    <row r="688" spans="2:20" ht="20.25" customHeight="1" x14ac:dyDescent="0.2">
      <c r="B688" s="130">
        <v>670</v>
      </c>
      <c r="C688" s="59"/>
      <c r="D688" s="59"/>
      <c r="E688" s="168"/>
      <c r="F688" s="204"/>
      <c r="G688" s="199" t="str">
        <f>IF(AND(C688&lt;&gt;"",D688&lt;&gt;"",E688&lt;&gt;"",F688&lt;&gt;""),Grunddaten!$G$4,"")</f>
        <v/>
      </c>
      <c r="H688" s="123"/>
      <c r="I688" s="161"/>
      <c r="J688" s="161"/>
      <c r="K688" s="161"/>
      <c r="L688" s="201"/>
      <c r="M688" s="143"/>
      <c r="N688" s="60"/>
      <c r="O688" s="61"/>
      <c r="P688" s="62"/>
      <c r="R688" s="16" t="str">
        <f t="shared" si="33"/>
        <v/>
      </c>
      <c r="S688" s="16" t="str">
        <f t="shared" si="34"/>
        <v/>
      </c>
      <c r="T688" s="16" t="str">
        <f t="shared" si="35"/>
        <v/>
      </c>
    </row>
    <row r="689" spans="2:20" ht="20.25" customHeight="1" x14ac:dyDescent="0.2">
      <c r="B689" s="130">
        <v>671</v>
      </c>
      <c r="C689" s="59"/>
      <c r="D689" s="59"/>
      <c r="E689" s="168"/>
      <c r="F689" s="204"/>
      <c r="G689" s="199" t="str">
        <f>IF(AND(C689&lt;&gt;"",D689&lt;&gt;"",E689&lt;&gt;"",F689&lt;&gt;""),Grunddaten!$G$4,"")</f>
        <v/>
      </c>
      <c r="H689" s="123"/>
      <c r="I689" s="161"/>
      <c r="J689" s="161"/>
      <c r="K689" s="161"/>
      <c r="L689" s="201"/>
      <c r="M689" s="143"/>
      <c r="N689" s="60"/>
      <c r="O689" s="61"/>
      <c r="P689" s="62"/>
      <c r="R689" s="16" t="str">
        <f t="shared" si="33"/>
        <v/>
      </c>
      <c r="S689" s="16" t="str">
        <f t="shared" si="34"/>
        <v/>
      </c>
      <c r="T689" s="16" t="str">
        <f t="shared" si="35"/>
        <v/>
      </c>
    </row>
    <row r="690" spans="2:20" ht="20.25" customHeight="1" x14ac:dyDescent="0.2">
      <c r="B690" s="130">
        <v>672</v>
      </c>
      <c r="C690" s="59"/>
      <c r="D690" s="59"/>
      <c r="E690" s="168"/>
      <c r="F690" s="204"/>
      <c r="G690" s="199" t="str">
        <f>IF(AND(C690&lt;&gt;"",D690&lt;&gt;"",E690&lt;&gt;"",F690&lt;&gt;""),Grunddaten!$G$4,"")</f>
        <v/>
      </c>
      <c r="H690" s="123"/>
      <c r="I690" s="161"/>
      <c r="J690" s="161"/>
      <c r="K690" s="161"/>
      <c r="L690" s="201"/>
      <c r="M690" s="143"/>
      <c r="N690" s="60"/>
      <c r="O690" s="61"/>
      <c r="P690" s="62"/>
      <c r="R690" s="16" t="str">
        <f t="shared" si="33"/>
        <v/>
      </c>
      <c r="S690" s="16" t="str">
        <f t="shared" si="34"/>
        <v/>
      </c>
      <c r="T690" s="16" t="str">
        <f t="shared" si="35"/>
        <v/>
      </c>
    </row>
    <row r="691" spans="2:20" ht="20.25" customHeight="1" x14ac:dyDescent="0.2">
      <c r="B691" s="130">
        <v>673</v>
      </c>
      <c r="C691" s="59"/>
      <c r="D691" s="59"/>
      <c r="E691" s="168"/>
      <c r="F691" s="204"/>
      <c r="G691" s="199" t="str">
        <f>IF(AND(C691&lt;&gt;"",D691&lt;&gt;"",E691&lt;&gt;"",F691&lt;&gt;""),Grunddaten!$G$4,"")</f>
        <v/>
      </c>
      <c r="H691" s="123"/>
      <c r="I691" s="161"/>
      <c r="J691" s="161"/>
      <c r="K691" s="161"/>
      <c r="L691" s="201"/>
      <c r="M691" s="143"/>
      <c r="N691" s="60"/>
      <c r="O691" s="61"/>
      <c r="P691" s="62"/>
      <c r="R691" s="16" t="str">
        <f t="shared" si="33"/>
        <v/>
      </c>
      <c r="S691" s="16" t="str">
        <f t="shared" si="34"/>
        <v/>
      </c>
      <c r="T691" s="16" t="str">
        <f t="shared" si="35"/>
        <v/>
      </c>
    </row>
    <row r="692" spans="2:20" ht="20.25" customHeight="1" x14ac:dyDescent="0.2">
      <c r="B692" s="130">
        <v>674</v>
      </c>
      <c r="C692" s="59"/>
      <c r="D692" s="59"/>
      <c r="E692" s="168"/>
      <c r="F692" s="204"/>
      <c r="G692" s="199" t="str">
        <f>IF(AND(C692&lt;&gt;"",D692&lt;&gt;"",E692&lt;&gt;"",F692&lt;&gt;""),Grunddaten!$G$4,"")</f>
        <v/>
      </c>
      <c r="H692" s="123"/>
      <c r="I692" s="161"/>
      <c r="J692" s="161"/>
      <c r="K692" s="161"/>
      <c r="L692" s="201"/>
      <c r="M692" s="143"/>
      <c r="N692" s="60"/>
      <c r="O692" s="61"/>
      <c r="P692" s="62"/>
      <c r="R692" s="16" t="str">
        <f t="shared" si="33"/>
        <v/>
      </c>
      <c r="S692" s="16" t="str">
        <f t="shared" si="34"/>
        <v/>
      </c>
      <c r="T692" s="16" t="str">
        <f t="shared" si="35"/>
        <v/>
      </c>
    </row>
    <row r="693" spans="2:20" ht="20.25" customHeight="1" x14ac:dyDescent="0.2">
      <c r="B693" s="130">
        <v>675</v>
      </c>
      <c r="C693" s="59"/>
      <c r="D693" s="59"/>
      <c r="E693" s="168"/>
      <c r="F693" s="204"/>
      <c r="G693" s="199" t="str">
        <f>IF(AND(C693&lt;&gt;"",D693&lt;&gt;"",E693&lt;&gt;"",F693&lt;&gt;""),Grunddaten!$G$4,"")</f>
        <v/>
      </c>
      <c r="H693" s="123"/>
      <c r="I693" s="161"/>
      <c r="J693" s="161"/>
      <c r="K693" s="161"/>
      <c r="L693" s="201"/>
      <c r="M693" s="143"/>
      <c r="N693" s="60"/>
      <c r="O693" s="61"/>
      <c r="P693" s="62"/>
      <c r="R693" s="16" t="str">
        <f t="shared" si="33"/>
        <v/>
      </c>
      <c r="S693" s="16" t="str">
        <f t="shared" si="34"/>
        <v/>
      </c>
      <c r="T693" s="16" t="str">
        <f t="shared" si="35"/>
        <v/>
      </c>
    </row>
    <row r="694" spans="2:20" ht="20.25" customHeight="1" x14ac:dyDescent="0.2">
      <c r="B694" s="130">
        <v>676</v>
      </c>
      <c r="C694" s="59"/>
      <c r="D694" s="59"/>
      <c r="E694" s="168"/>
      <c r="F694" s="204"/>
      <c r="G694" s="199" t="str">
        <f>IF(AND(C694&lt;&gt;"",D694&lt;&gt;"",E694&lt;&gt;"",F694&lt;&gt;""),Grunddaten!$G$4,"")</f>
        <v/>
      </c>
      <c r="H694" s="123"/>
      <c r="I694" s="161"/>
      <c r="J694" s="161"/>
      <c r="K694" s="161"/>
      <c r="L694" s="201"/>
      <c r="M694" s="143"/>
      <c r="N694" s="60"/>
      <c r="O694" s="61"/>
      <c r="P694" s="62"/>
      <c r="R694" s="16" t="str">
        <f t="shared" si="33"/>
        <v/>
      </c>
      <c r="S694" s="16" t="str">
        <f t="shared" si="34"/>
        <v/>
      </c>
      <c r="T694" s="16" t="str">
        <f t="shared" si="35"/>
        <v/>
      </c>
    </row>
    <row r="695" spans="2:20" ht="20.25" customHeight="1" x14ac:dyDescent="0.2">
      <c r="B695" s="130">
        <v>677</v>
      </c>
      <c r="C695" s="59"/>
      <c r="D695" s="59"/>
      <c r="E695" s="168"/>
      <c r="F695" s="204"/>
      <c r="G695" s="199" t="str">
        <f>IF(AND(C695&lt;&gt;"",D695&lt;&gt;"",E695&lt;&gt;"",F695&lt;&gt;""),Grunddaten!$G$4,"")</f>
        <v/>
      </c>
      <c r="H695" s="123"/>
      <c r="I695" s="161"/>
      <c r="J695" s="161"/>
      <c r="K695" s="161"/>
      <c r="L695" s="201"/>
      <c r="M695" s="143"/>
      <c r="N695" s="60"/>
      <c r="O695" s="61"/>
      <c r="P695" s="62"/>
      <c r="R695" s="16" t="str">
        <f t="shared" si="33"/>
        <v/>
      </c>
      <c r="S695" s="16" t="str">
        <f t="shared" si="34"/>
        <v/>
      </c>
      <c r="T695" s="16" t="str">
        <f t="shared" si="35"/>
        <v/>
      </c>
    </row>
    <row r="696" spans="2:20" ht="20.25" customHeight="1" x14ac:dyDescent="0.2">
      <c r="B696" s="130">
        <v>678</v>
      </c>
      <c r="C696" s="59"/>
      <c r="D696" s="59"/>
      <c r="E696" s="168"/>
      <c r="F696" s="204"/>
      <c r="G696" s="199" t="str">
        <f>IF(AND(C696&lt;&gt;"",D696&lt;&gt;"",E696&lt;&gt;"",F696&lt;&gt;""),Grunddaten!$G$4,"")</f>
        <v/>
      </c>
      <c r="H696" s="123"/>
      <c r="I696" s="161"/>
      <c r="J696" s="161"/>
      <c r="K696" s="161"/>
      <c r="L696" s="201"/>
      <c r="M696" s="143"/>
      <c r="N696" s="60"/>
      <c r="O696" s="61"/>
      <c r="P696" s="62"/>
      <c r="R696" s="16" t="str">
        <f t="shared" si="33"/>
        <v/>
      </c>
      <c r="S696" s="16" t="str">
        <f t="shared" si="34"/>
        <v/>
      </c>
      <c r="T696" s="16" t="str">
        <f t="shared" si="35"/>
        <v/>
      </c>
    </row>
    <row r="697" spans="2:20" ht="20.25" customHeight="1" x14ac:dyDescent="0.2">
      <c r="B697" s="130">
        <v>679</v>
      </c>
      <c r="C697" s="59"/>
      <c r="D697" s="59"/>
      <c r="E697" s="168"/>
      <c r="F697" s="204"/>
      <c r="G697" s="199" t="str">
        <f>IF(AND(C697&lt;&gt;"",D697&lt;&gt;"",E697&lt;&gt;"",F697&lt;&gt;""),Grunddaten!$G$4,"")</f>
        <v/>
      </c>
      <c r="H697" s="123"/>
      <c r="I697" s="161"/>
      <c r="J697" s="161"/>
      <c r="K697" s="161"/>
      <c r="L697" s="201"/>
      <c r="M697" s="143"/>
      <c r="N697" s="60"/>
      <c r="O697" s="61"/>
      <c r="P697" s="62"/>
      <c r="R697" s="16" t="str">
        <f t="shared" si="33"/>
        <v/>
      </c>
      <c r="S697" s="16" t="str">
        <f t="shared" si="34"/>
        <v/>
      </c>
      <c r="T697" s="16" t="str">
        <f t="shared" si="35"/>
        <v/>
      </c>
    </row>
    <row r="698" spans="2:20" ht="20.25" customHeight="1" x14ac:dyDescent="0.2">
      <c r="B698" s="130">
        <v>680</v>
      </c>
      <c r="C698" s="59"/>
      <c r="D698" s="59"/>
      <c r="E698" s="168"/>
      <c r="F698" s="204"/>
      <c r="G698" s="199" t="str">
        <f>IF(AND(C698&lt;&gt;"",D698&lt;&gt;"",E698&lt;&gt;"",F698&lt;&gt;""),Grunddaten!$G$4,"")</f>
        <v/>
      </c>
      <c r="H698" s="123"/>
      <c r="I698" s="161"/>
      <c r="J698" s="161"/>
      <c r="K698" s="161"/>
      <c r="L698" s="201"/>
      <c r="M698" s="143"/>
      <c r="N698" s="60"/>
      <c r="O698" s="61"/>
      <c r="P698" s="62"/>
      <c r="R698" s="16" t="str">
        <f t="shared" si="33"/>
        <v/>
      </c>
      <c r="S698" s="16" t="str">
        <f t="shared" si="34"/>
        <v/>
      </c>
      <c r="T698" s="16" t="str">
        <f t="shared" si="35"/>
        <v/>
      </c>
    </row>
    <row r="699" spans="2:20" ht="20.25" customHeight="1" x14ac:dyDescent="0.2">
      <c r="B699" s="130">
        <v>681</v>
      </c>
      <c r="C699" s="59"/>
      <c r="D699" s="59"/>
      <c r="E699" s="168"/>
      <c r="F699" s="204"/>
      <c r="G699" s="199" t="str">
        <f>IF(AND(C699&lt;&gt;"",D699&lt;&gt;"",E699&lt;&gt;"",F699&lt;&gt;""),Grunddaten!$G$4,"")</f>
        <v/>
      </c>
      <c r="H699" s="123"/>
      <c r="I699" s="161"/>
      <c r="J699" s="161"/>
      <c r="K699" s="161"/>
      <c r="L699" s="201"/>
      <c r="M699" s="143"/>
      <c r="N699" s="60"/>
      <c r="O699" s="61"/>
      <c r="P699" s="62"/>
      <c r="R699" s="16" t="str">
        <f t="shared" si="33"/>
        <v/>
      </c>
      <c r="S699" s="16" t="str">
        <f t="shared" si="34"/>
        <v/>
      </c>
      <c r="T699" s="16" t="str">
        <f t="shared" si="35"/>
        <v/>
      </c>
    </row>
    <row r="700" spans="2:20" ht="20.25" customHeight="1" x14ac:dyDescent="0.2">
      <c r="B700" s="130">
        <v>682</v>
      </c>
      <c r="C700" s="59"/>
      <c r="D700" s="59"/>
      <c r="E700" s="168"/>
      <c r="F700" s="204"/>
      <c r="G700" s="199" t="str">
        <f>IF(AND(C700&lt;&gt;"",D700&lt;&gt;"",E700&lt;&gt;"",F700&lt;&gt;""),Grunddaten!$G$4,"")</f>
        <v/>
      </c>
      <c r="H700" s="123"/>
      <c r="I700" s="161"/>
      <c r="J700" s="161"/>
      <c r="K700" s="161"/>
      <c r="L700" s="201"/>
      <c r="M700" s="143"/>
      <c r="N700" s="60"/>
      <c r="O700" s="61"/>
      <c r="P700" s="62"/>
      <c r="R700" s="16" t="str">
        <f t="shared" si="33"/>
        <v/>
      </c>
      <c r="S700" s="16" t="str">
        <f t="shared" si="34"/>
        <v/>
      </c>
      <c r="T700" s="16" t="str">
        <f t="shared" si="35"/>
        <v/>
      </c>
    </row>
    <row r="701" spans="2:20" ht="20.25" customHeight="1" x14ac:dyDescent="0.2">
      <c r="B701" s="130">
        <v>683</v>
      </c>
      <c r="C701" s="59"/>
      <c r="D701" s="59"/>
      <c r="E701" s="168"/>
      <c r="F701" s="204"/>
      <c r="G701" s="199" t="str">
        <f>IF(AND(C701&lt;&gt;"",D701&lt;&gt;"",E701&lt;&gt;"",F701&lt;&gt;""),Grunddaten!$G$4,"")</f>
        <v/>
      </c>
      <c r="H701" s="123"/>
      <c r="I701" s="161"/>
      <c r="J701" s="161"/>
      <c r="K701" s="161"/>
      <c r="L701" s="201"/>
      <c r="M701" s="143"/>
      <c r="N701" s="60"/>
      <c r="O701" s="61"/>
      <c r="P701" s="62"/>
      <c r="R701" s="16" t="str">
        <f t="shared" si="33"/>
        <v/>
      </c>
      <c r="S701" s="16" t="str">
        <f t="shared" si="34"/>
        <v/>
      </c>
      <c r="T701" s="16" t="str">
        <f t="shared" si="35"/>
        <v/>
      </c>
    </row>
    <row r="702" spans="2:20" ht="20.25" customHeight="1" x14ac:dyDescent="0.2">
      <c r="B702" s="130">
        <v>684</v>
      </c>
      <c r="C702" s="59"/>
      <c r="D702" s="59"/>
      <c r="E702" s="168"/>
      <c r="F702" s="204"/>
      <c r="G702" s="199" t="str">
        <f>IF(AND(C702&lt;&gt;"",D702&lt;&gt;"",E702&lt;&gt;"",F702&lt;&gt;""),Grunddaten!$G$4,"")</f>
        <v/>
      </c>
      <c r="H702" s="123"/>
      <c r="I702" s="161"/>
      <c r="J702" s="161"/>
      <c r="K702" s="161"/>
      <c r="L702" s="201"/>
      <c r="M702" s="143"/>
      <c r="N702" s="60"/>
      <c r="O702" s="61"/>
      <c r="P702" s="62"/>
      <c r="R702" s="16" t="str">
        <f t="shared" si="33"/>
        <v/>
      </c>
      <c r="S702" s="16" t="str">
        <f t="shared" si="34"/>
        <v/>
      </c>
      <c r="T702" s="16" t="str">
        <f t="shared" si="35"/>
        <v/>
      </c>
    </row>
    <row r="703" spans="2:20" ht="20.25" customHeight="1" x14ac:dyDescent="0.2">
      <c r="B703" s="130">
        <v>685</v>
      </c>
      <c r="C703" s="59"/>
      <c r="D703" s="59"/>
      <c r="E703" s="168"/>
      <c r="F703" s="204"/>
      <c r="G703" s="199" t="str">
        <f>IF(AND(C703&lt;&gt;"",D703&lt;&gt;"",E703&lt;&gt;"",F703&lt;&gt;""),Grunddaten!$G$4,"")</f>
        <v/>
      </c>
      <c r="H703" s="123"/>
      <c r="I703" s="161"/>
      <c r="J703" s="161"/>
      <c r="K703" s="161"/>
      <c r="L703" s="201"/>
      <c r="M703" s="143"/>
      <c r="N703" s="60"/>
      <c r="O703" s="61"/>
      <c r="P703" s="62"/>
      <c r="R703" s="16" t="str">
        <f t="shared" si="33"/>
        <v/>
      </c>
      <c r="S703" s="16" t="str">
        <f t="shared" si="34"/>
        <v/>
      </c>
      <c r="T703" s="16" t="str">
        <f t="shared" si="35"/>
        <v/>
      </c>
    </row>
    <row r="704" spans="2:20" ht="20.25" customHeight="1" x14ac:dyDescent="0.2">
      <c r="B704" s="130">
        <v>686</v>
      </c>
      <c r="C704" s="59"/>
      <c r="D704" s="59"/>
      <c r="E704" s="168"/>
      <c r="F704" s="204"/>
      <c r="G704" s="199" t="str">
        <f>IF(AND(C704&lt;&gt;"",D704&lt;&gt;"",E704&lt;&gt;"",F704&lt;&gt;""),Grunddaten!$G$4,"")</f>
        <v/>
      </c>
      <c r="H704" s="123"/>
      <c r="I704" s="161"/>
      <c r="J704" s="161"/>
      <c r="K704" s="161"/>
      <c r="L704" s="201"/>
      <c r="M704" s="143"/>
      <c r="N704" s="60"/>
      <c r="O704" s="61"/>
      <c r="P704" s="62"/>
      <c r="R704" s="16" t="str">
        <f t="shared" si="33"/>
        <v/>
      </c>
      <c r="S704" s="16" t="str">
        <f t="shared" si="34"/>
        <v/>
      </c>
      <c r="T704" s="16" t="str">
        <f t="shared" si="35"/>
        <v/>
      </c>
    </row>
    <row r="705" spans="2:20" ht="20.25" customHeight="1" x14ac:dyDescent="0.2">
      <c r="B705" s="130">
        <v>687</v>
      </c>
      <c r="C705" s="59"/>
      <c r="D705" s="59"/>
      <c r="E705" s="168"/>
      <c r="F705" s="204"/>
      <c r="G705" s="199" t="str">
        <f>IF(AND(C705&lt;&gt;"",D705&lt;&gt;"",E705&lt;&gt;"",F705&lt;&gt;""),Grunddaten!$G$4,"")</f>
        <v/>
      </c>
      <c r="H705" s="123"/>
      <c r="I705" s="161"/>
      <c r="J705" s="161"/>
      <c r="K705" s="161"/>
      <c r="L705" s="201"/>
      <c r="M705" s="143"/>
      <c r="N705" s="60"/>
      <c r="O705" s="61"/>
      <c r="P705" s="62"/>
      <c r="R705" s="16" t="str">
        <f t="shared" si="33"/>
        <v/>
      </c>
      <c r="S705" s="16" t="str">
        <f t="shared" si="34"/>
        <v/>
      </c>
      <c r="T705" s="16" t="str">
        <f t="shared" si="35"/>
        <v/>
      </c>
    </row>
    <row r="706" spans="2:20" ht="20.25" customHeight="1" x14ac:dyDescent="0.2">
      <c r="B706" s="130">
        <v>688</v>
      </c>
      <c r="C706" s="59"/>
      <c r="D706" s="59"/>
      <c r="E706" s="168"/>
      <c r="F706" s="204"/>
      <c r="G706" s="199" t="str">
        <f>IF(AND(C706&lt;&gt;"",D706&lt;&gt;"",E706&lt;&gt;"",F706&lt;&gt;""),Grunddaten!$G$4,"")</f>
        <v/>
      </c>
      <c r="H706" s="123"/>
      <c r="I706" s="161"/>
      <c r="J706" s="161"/>
      <c r="K706" s="161"/>
      <c r="L706" s="201"/>
      <c r="M706" s="143"/>
      <c r="N706" s="60"/>
      <c r="O706" s="61"/>
      <c r="P706" s="62"/>
      <c r="R706" s="16" t="str">
        <f t="shared" si="33"/>
        <v/>
      </c>
      <c r="S706" s="16" t="str">
        <f t="shared" si="34"/>
        <v/>
      </c>
      <c r="T706" s="16" t="str">
        <f t="shared" si="35"/>
        <v/>
      </c>
    </row>
    <row r="707" spans="2:20" ht="20.25" customHeight="1" x14ac:dyDescent="0.2">
      <c r="B707" s="130">
        <v>689</v>
      </c>
      <c r="C707" s="59"/>
      <c r="D707" s="59"/>
      <c r="E707" s="168"/>
      <c r="F707" s="204"/>
      <c r="G707" s="199" t="str">
        <f>IF(AND(C707&lt;&gt;"",D707&lt;&gt;"",E707&lt;&gt;"",F707&lt;&gt;""),Grunddaten!$G$4,"")</f>
        <v/>
      </c>
      <c r="H707" s="123"/>
      <c r="I707" s="161"/>
      <c r="J707" s="161"/>
      <c r="K707" s="161"/>
      <c r="L707" s="201"/>
      <c r="M707" s="143"/>
      <c r="N707" s="60"/>
      <c r="O707" s="61"/>
      <c r="P707" s="62"/>
      <c r="R707" s="16" t="str">
        <f t="shared" si="33"/>
        <v/>
      </c>
      <c r="S707" s="16" t="str">
        <f t="shared" si="34"/>
        <v/>
      </c>
      <c r="T707" s="16" t="str">
        <f t="shared" si="35"/>
        <v/>
      </c>
    </row>
    <row r="708" spans="2:20" ht="20.25" customHeight="1" x14ac:dyDescent="0.2">
      <c r="B708" s="130">
        <v>690</v>
      </c>
      <c r="C708" s="59"/>
      <c r="D708" s="59"/>
      <c r="E708" s="168"/>
      <c r="F708" s="204"/>
      <c r="G708" s="199" t="str">
        <f>IF(AND(C708&lt;&gt;"",D708&lt;&gt;"",E708&lt;&gt;"",F708&lt;&gt;""),Grunddaten!$G$4,"")</f>
        <v/>
      </c>
      <c r="H708" s="123"/>
      <c r="I708" s="161"/>
      <c r="J708" s="161"/>
      <c r="K708" s="161"/>
      <c r="L708" s="201"/>
      <c r="M708" s="143"/>
      <c r="N708" s="60"/>
      <c r="O708" s="61"/>
      <c r="P708" s="62"/>
      <c r="R708" s="16" t="str">
        <f t="shared" si="33"/>
        <v/>
      </c>
      <c r="S708" s="16" t="str">
        <f t="shared" si="34"/>
        <v/>
      </c>
      <c r="T708" s="16" t="str">
        <f t="shared" si="35"/>
        <v/>
      </c>
    </row>
    <row r="709" spans="2:20" ht="20.25" customHeight="1" x14ac:dyDescent="0.2">
      <c r="B709" s="130">
        <v>691</v>
      </c>
      <c r="C709" s="59"/>
      <c r="D709" s="59"/>
      <c r="E709" s="168"/>
      <c r="F709" s="204"/>
      <c r="G709" s="199" t="str">
        <f>IF(AND(C709&lt;&gt;"",D709&lt;&gt;"",E709&lt;&gt;"",F709&lt;&gt;""),Grunddaten!$G$4,"")</f>
        <v/>
      </c>
      <c r="H709" s="123"/>
      <c r="I709" s="161"/>
      <c r="J709" s="161"/>
      <c r="K709" s="161"/>
      <c r="L709" s="201"/>
      <c r="M709" s="143"/>
      <c r="N709" s="60"/>
      <c r="O709" s="61"/>
      <c r="P709" s="62"/>
      <c r="R709" s="16" t="str">
        <f t="shared" si="33"/>
        <v/>
      </c>
      <c r="S709" s="16" t="str">
        <f t="shared" si="34"/>
        <v/>
      </c>
      <c r="T709" s="16" t="str">
        <f t="shared" si="35"/>
        <v/>
      </c>
    </row>
    <row r="710" spans="2:20" ht="20.25" customHeight="1" x14ac:dyDescent="0.2">
      <c r="B710" s="130">
        <v>692</v>
      </c>
      <c r="C710" s="59"/>
      <c r="D710" s="59"/>
      <c r="E710" s="168"/>
      <c r="F710" s="204"/>
      <c r="G710" s="199" t="str">
        <f>IF(AND(C710&lt;&gt;"",D710&lt;&gt;"",E710&lt;&gt;"",F710&lt;&gt;""),Grunddaten!$G$4,"")</f>
        <v/>
      </c>
      <c r="H710" s="123"/>
      <c r="I710" s="161"/>
      <c r="J710" s="161"/>
      <c r="K710" s="161"/>
      <c r="L710" s="201"/>
      <c r="M710" s="143"/>
      <c r="N710" s="60"/>
      <c r="O710" s="61"/>
      <c r="P710" s="62"/>
      <c r="R710" s="16" t="str">
        <f t="shared" si="33"/>
        <v/>
      </c>
      <c r="S710" s="16" t="str">
        <f t="shared" si="34"/>
        <v/>
      </c>
      <c r="T710" s="16" t="str">
        <f t="shared" si="35"/>
        <v/>
      </c>
    </row>
    <row r="711" spans="2:20" ht="20.25" customHeight="1" x14ac:dyDescent="0.2">
      <c r="B711" s="130">
        <v>693</v>
      </c>
      <c r="C711" s="59"/>
      <c r="D711" s="59"/>
      <c r="E711" s="168"/>
      <c r="F711" s="204"/>
      <c r="G711" s="199" t="str">
        <f>IF(AND(C711&lt;&gt;"",D711&lt;&gt;"",E711&lt;&gt;"",F711&lt;&gt;""),Grunddaten!$G$4,"")</f>
        <v/>
      </c>
      <c r="H711" s="123"/>
      <c r="I711" s="161"/>
      <c r="J711" s="161"/>
      <c r="K711" s="161"/>
      <c r="L711" s="201"/>
      <c r="M711" s="143"/>
      <c r="N711" s="60"/>
      <c r="O711" s="61"/>
      <c r="P711" s="62"/>
      <c r="R711" s="16" t="str">
        <f t="shared" si="33"/>
        <v/>
      </c>
      <c r="S711" s="16" t="str">
        <f t="shared" si="34"/>
        <v/>
      </c>
      <c r="T711" s="16" t="str">
        <f t="shared" si="35"/>
        <v/>
      </c>
    </row>
    <row r="712" spans="2:20" ht="20.25" customHeight="1" x14ac:dyDescent="0.2">
      <c r="B712" s="130">
        <v>694</v>
      </c>
      <c r="C712" s="59"/>
      <c r="D712" s="59"/>
      <c r="E712" s="168"/>
      <c r="F712" s="204"/>
      <c r="G712" s="199" t="str">
        <f>IF(AND(C712&lt;&gt;"",D712&lt;&gt;"",E712&lt;&gt;"",F712&lt;&gt;""),Grunddaten!$G$4,"")</f>
        <v/>
      </c>
      <c r="H712" s="123"/>
      <c r="I712" s="161"/>
      <c r="J712" s="161"/>
      <c r="K712" s="161"/>
      <c r="L712" s="201"/>
      <c r="M712" s="143"/>
      <c r="N712" s="60"/>
      <c r="O712" s="61"/>
      <c r="P712" s="62"/>
      <c r="R712" s="16" t="str">
        <f t="shared" si="33"/>
        <v/>
      </c>
      <c r="S712" s="16" t="str">
        <f t="shared" si="34"/>
        <v/>
      </c>
      <c r="T712" s="16" t="str">
        <f t="shared" si="35"/>
        <v/>
      </c>
    </row>
    <row r="713" spans="2:20" ht="20.25" customHeight="1" x14ac:dyDescent="0.2">
      <c r="B713" s="130">
        <v>695</v>
      </c>
      <c r="C713" s="59"/>
      <c r="D713" s="59"/>
      <c r="E713" s="168"/>
      <c r="F713" s="204"/>
      <c r="G713" s="199" t="str">
        <f>IF(AND(C713&lt;&gt;"",D713&lt;&gt;"",E713&lt;&gt;"",F713&lt;&gt;""),Grunddaten!$G$4,"")</f>
        <v/>
      </c>
      <c r="H713" s="123"/>
      <c r="I713" s="161"/>
      <c r="J713" s="161"/>
      <c r="K713" s="161"/>
      <c r="L713" s="201"/>
      <c r="M713" s="143"/>
      <c r="N713" s="60"/>
      <c r="O713" s="61"/>
      <c r="P713" s="62"/>
      <c r="R713" s="16" t="str">
        <f t="shared" si="33"/>
        <v/>
      </c>
      <c r="S713" s="16" t="str">
        <f t="shared" si="34"/>
        <v/>
      </c>
      <c r="T713" s="16" t="str">
        <f t="shared" si="35"/>
        <v/>
      </c>
    </row>
    <row r="714" spans="2:20" ht="20.25" customHeight="1" x14ac:dyDescent="0.2">
      <c r="B714" s="130">
        <v>696</v>
      </c>
      <c r="C714" s="59"/>
      <c r="D714" s="59"/>
      <c r="E714" s="168"/>
      <c r="F714" s="204"/>
      <c r="G714" s="199" t="str">
        <f>IF(AND(C714&lt;&gt;"",D714&lt;&gt;"",E714&lt;&gt;"",F714&lt;&gt;""),Grunddaten!$G$4,"")</f>
        <v/>
      </c>
      <c r="H714" s="123"/>
      <c r="I714" s="161"/>
      <c r="J714" s="161"/>
      <c r="K714" s="161"/>
      <c r="L714" s="201"/>
      <c r="M714" s="143"/>
      <c r="N714" s="60"/>
      <c r="O714" s="61"/>
      <c r="P714" s="62"/>
      <c r="R714" s="16" t="str">
        <f t="shared" si="33"/>
        <v/>
      </c>
      <c r="S714" s="16" t="str">
        <f t="shared" si="34"/>
        <v/>
      </c>
      <c r="T714" s="16" t="str">
        <f t="shared" si="35"/>
        <v/>
      </c>
    </row>
    <row r="715" spans="2:20" ht="20.25" customHeight="1" x14ac:dyDescent="0.2">
      <c r="B715" s="130">
        <v>697</v>
      </c>
      <c r="C715" s="59"/>
      <c r="D715" s="59"/>
      <c r="E715" s="168"/>
      <c r="F715" s="204"/>
      <c r="G715" s="199" t="str">
        <f>IF(AND(C715&lt;&gt;"",D715&lt;&gt;"",E715&lt;&gt;"",F715&lt;&gt;""),Grunddaten!$G$4,"")</f>
        <v/>
      </c>
      <c r="H715" s="123"/>
      <c r="I715" s="161"/>
      <c r="J715" s="161"/>
      <c r="K715" s="161"/>
      <c r="L715" s="201"/>
      <c r="M715" s="143"/>
      <c r="N715" s="60"/>
      <c r="O715" s="61"/>
      <c r="P715" s="62"/>
      <c r="R715" s="16" t="str">
        <f t="shared" si="33"/>
        <v/>
      </c>
      <c r="S715" s="16" t="str">
        <f t="shared" si="34"/>
        <v/>
      </c>
      <c r="T715" s="16" t="str">
        <f t="shared" si="35"/>
        <v/>
      </c>
    </row>
    <row r="716" spans="2:20" ht="20.25" customHeight="1" x14ac:dyDescent="0.2">
      <c r="B716" s="130">
        <v>698</v>
      </c>
      <c r="C716" s="59"/>
      <c r="D716" s="59"/>
      <c r="E716" s="168"/>
      <c r="F716" s="204"/>
      <c r="G716" s="199" t="str">
        <f>IF(AND(C716&lt;&gt;"",D716&lt;&gt;"",E716&lt;&gt;"",F716&lt;&gt;""),Grunddaten!$G$4,"")</f>
        <v/>
      </c>
      <c r="H716" s="123"/>
      <c r="I716" s="161"/>
      <c r="J716" s="161"/>
      <c r="K716" s="161"/>
      <c r="L716" s="201"/>
      <c r="M716" s="143"/>
      <c r="N716" s="60"/>
      <c r="O716" s="61"/>
      <c r="P716" s="62"/>
      <c r="R716" s="16" t="str">
        <f t="shared" si="33"/>
        <v/>
      </c>
      <c r="S716" s="16" t="str">
        <f t="shared" si="34"/>
        <v/>
      </c>
      <c r="T716" s="16" t="str">
        <f t="shared" si="35"/>
        <v/>
      </c>
    </row>
    <row r="717" spans="2:20" ht="20.25" customHeight="1" x14ac:dyDescent="0.2">
      <c r="B717" s="130">
        <v>699</v>
      </c>
      <c r="C717" s="59"/>
      <c r="D717" s="59"/>
      <c r="E717" s="168"/>
      <c r="F717" s="204"/>
      <c r="G717" s="199" t="str">
        <f>IF(AND(C717&lt;&gt;"",D717&lt;&gt;"",E717&lt;&gt;"",F717&lt;&gt;""),Grunddaten!$G$4,"")</f>
        <v/>
      </c>
      <c r="H717" s="123"/>
      <c r="I717" s="161"/>
      <c r="J717" s="161"/>
      <c r="K717" s="161"/>
      <c r="L717" s="201"/>
      <c r="M717" s="143"/>
      <c r="N717" s="60"/>
      <c r="O717" s="61"/>
      <c r="P717" s="62"/>
      <c r="R717" s="16" t="str">
        <f t="shared" si="33"/>
        <v/>
      </c>
      <c r="S717" s="16" t="str">
        <f t="shared" si="34"/>
        <v/>
      </c>
      <c r="T717" s="16" t="str">
        <f t="shared" si="35"/>
        <v/>
      </c>
    </row>
    <row r="718" spans="2:20" ht="20.25" customHeight="1" x14ac:dyDescent="0.2">
      <c r="B718" s="130">
        <v>700</v>
      </c>
      <c r="C718" s="59"/>
      <c r="D718" s="59"/>
      <c r="E718" s="168"/>
      <c r="F718" s="204"/>
      <c r="G718" s="199" t="str">
        <f>IF(AND(C718&lt;&gt;"",D718&lt;&gt;"",E718&lt;&gt;"",F718&lt;&gt;""),Grunddaten!$G$4,"")</f>
        <v/>
      </c>
      <c r="H718" s="123"/>
      <c r="I718" s="161"/>
      <c r="J718" s="161"/>
      <c r="K718" s="161"/>
      <c r="L718" s="201"/>
      <c r="M718" s="143"/>
      <c r="N718" s="60"/>
      <c r="O718" s="61"/>
      <c r="P718" s="62"/>
      <c r="R718" s="16" t="str">
        <f t="shared" si="33"/>
        <v/>
      </c>
      <c r="S718" s="16" t="str">
        <f t="shared" si="34"/>
        <v/>
      </c>
      <c r="T718" s="16" t="str">
        <f t="shared" si="35"/>
        <v/>
      </c>
    </row>
    <row r="719" spans="2:20" ht="20.25" customHeight="1" x14ac:dyDescent="0.2">
      <c r="B719" s="130">
        <v>701</v>
      </c>
      <c r="C719" s="59"/>
      <c r="D719" s="59"/>
      <c r="E719" s="168"/>
      <c r="F719" s="204"/>
      <c r="G719" s="199" t="str">
        <f>IF(AND(C719&lt;&gt;"",D719&lt;&gt;"",E719&lt;&gt;"",F719&lt;&gt;""),Grunddaten!$G$4,"")</f>
        <v/>
      </c>
      <c r="H719" s="123"/>
      <c r="I719" s="161"/>
      <c r="J719" s="161"/>
      <c r="K719" s="161"/>
      <c r="L719" s="201"/>
      <c r="M719" s="143"/>
      <c r="N719" s="60"/>
      <c r="O719" s="61"/>
      <c r="P719" s="62"/>
      <c r="R719" s="16" t="str">
        <f t="shared" si="33"/>
        <v/>
      </c>
      <c r="S719" s="16" t="str">
        <f t="shared" si="34"/>
        <v/>
      </c>
      <c r="T719" s="16" t="str">
        <f t="shared" si="35"/>
        <v/>
      </c>
    </row>
    <row r="720" spans="2:20" ht="20.25" customHeight="1" x14ac:dyDescent="0.2">
      <c r="B720" s="130">
        <v>702</v>
      </c>
      <c r="C720" s="59"/>
      <c r="D720" s="59"/>
      <c r="E720" s="168"/>
      <c r="F720" s="204"/>
      <c r="G720" s="199" t="str">
        <f>IF(AND(C720&lt;&gt;"",D720&lt;&gt;"",E720&lt;&gt;"",F720&lt;&gt;""),Grunddaten!$G$4,"")</f>
        <v/>
      </c>
      <c r="H720" s="123"/>
      <c r="I720" s="161"/>
      <c r="J720" s="161"/>
      <c r="K720" s="161"/>
      <c r="L720" s="201"/>
      <c r="M720" s="143"/>
      <c r="N720" s="60"/>
      <c r="O720" s="61"/>
      <c r="P720" s="62"/>
      <c r="R720" s="16" t="str">
        <f t="shared" si="33"/>
        <v/>
      </c>
      <c r="S720" s="16" t="str">
        <f t="shared" si="34"/>
        <v/>
      </c>
      <c r="T720" s="16" t="str">
        <f t="shared" si="35"/>
        <v/>
      </c>
    </row>
    <row r="721" spans="2:20" ht="20.25" customHeight="1" x14ac:dyDescent="0.2">
      <c r="B721" s="130">
        <v>703</v>
      </c>
      <c r="C721" s="59"/>
      <c r="D721" s="59"/>
      <c r="E721" s="168"/>
      <c r="F721" s="204"/>
      <c r="G721" s="199" t="str">
        <f>IF(AND(C721&lt;&gt;"",D721&lt;&gt;"",E721&lt;&gt;"",F721&lt;&gt;""),Grunddaten!$G$4,"")</f>
        <v/>
      </c>
      <c r="H721" s="123"/>
      <c r="I721" s="161"/>
      <c r="J721" s="161"/>
      <c r="K721" s="161"/>
      <c r="L721" s="201"/>
      <c r="M721" s="143"/>
      <c r="N721" s="60"/>
      <c r="O721" s="61"/>
      <c r="P721" s="62"/>
      <c r="R721" s="16" t="str">
        <f t="shared" si="33"/>
        <v/>
      </c>
      <c r="S721" s="16" t="str">
        <f t="shared" si="34"/>
        <v/>
      </c>
      <c r="T721" s="16" t="str">
        <f t="shared" si="35"/>
        <v/>
      </c>
    </row>
    <row r="722" spans="2:20" ht="20.25" customHeight="1" x14ac:dyDescent="0.2">
      <c r="B722" s="130">
        <v>704</v>
      </c>
      <c r="C722" s="59"/>
      <c r="D722" s="59"/>
      <c r="E722" s="168"/>
      <c r="F722" s="204"/>
      <c r="G722" s="199" t="str">
        <f>IF(AND(C722&lt;&gt;"",D722&lt;&gt;"",E722&lt;&gt;"",F722&lt;&gt;""),Grunddaten!$G$4,"")</f>
        <v/>
      </c>
      <c r="H722" s="123"/>
      <c r="I722" s="161"/>
      <c r="J722" s="161"/>
      <c r="K722" s="161"/>
      <c r="L722" s="201"/>
      <c r="M722" s="143"/>
      <c r="N722" s="60"/>
      <c r="O722" s="61"/>
      <c r="P722" s="62"/>
      <c r="R722" s="16" t="str">
        <f t="shared" si="33"/>
        <v/>
      </c>
      <c r="S722" s="16" t="str">
        <f t="shared" si="34"/>
        <v/>
      </c>
      <c r="T722" s="16" t="str">
        <f t="shared" si="35"/>
        <v/>
      </c>
    </row>
    <row r="723" spans="2:20" ht="20.25" customHeight="1" x14ac:dyDescent="0.2">
      <c r="B723" s="130">
        <v>705</v>
      </c>
      <c r="C723" s="59"/>
      <c r="D723" s="59"/>
      <c r="E723" s="168"/>
      <c r="F723" s="204"/>
      <c r="G723" s="199" t="str">
        <f>IF(AND(C723&lt;&gt;"",D723&lt;&gt;"",E723&lt;&gt;"",F723&lt;&gt;""),Grunddaten!$G$4,"")</f>
        <v/>
      </c>
      <c r="H723" s="123"/>
      <c r="I723" s="161"/>
      <c r="J723" s="161"/>
      <c r="K723" s="161"/>
      <c r="L723" s="201"/>
      <c r="M723" s="143"/>
      <c r="N723" s="60"/>
      <c r="O723" s="61"/>
      <c r="P723" s="62"/>
      <c r="R723" s="16" t="str">
        <f t="shared" si="33"/>
        <v/>
      </c>
      <c r="S723" s="16" t="str">
        <f t="shared" si="34"/>
        <v/>
      </c>
      <c r="T723" s="16" t="str">
        <f t="shared" si="35"/>
        <v/>
      </c>
    </row>
    <row r="724" spans="2:20" ht="20.25" customHeight="1" x14ac:dyDescent="0.2">
      <c r="B724" s="130">
        <v>706</v>
      </c>
      <c r="C724" s="59"/>
      <c r="D724" s="59"/>
      <c r="E724" s="168"/>
      <c r="F724" s="204"/>
      <c r="G724" s="199" t="str">
        <f>IF(AND(C724&lt;&gt;"",D724&lt;&gt;"",E724&lt;&gt;"",F724&lt;&gt;""),Grunddaten!$G$4,"")</f>
        <v/>
      </c>
      <c r="H724" s="123"/>
      <c r="I724" s="161"/>
      <c r="J724" s="161"/>
      <c r="K724" s="161"/>
      <c r="L724" s="201"/>
      <c r="M724" s="143"/>
      <c r="N724" s="60"/>
      <c r="O724" s="61"/>
      <c r="P724" s="62"/>
      <c r="R724" s="16" t="str">
        <f t="shared" si="33"/>
        <v/>
      </c>
      <c r="S724" s="16" t="str">
        <f t="shared" si="34"/>
        <v/>
      </c>
      <c r="T724" s="16" t="str">
        <f t="shared" si="35"/>
        <v/>
      </c>
    </row>
    <row r="725" spans="2:20" ht="20.25" customHeight="1" x14ac:dyDescent="0.2">
      <c r="B725" s="130">
        <v>707</v>
      </c>
      <c r="C725" s="59"/>
      <c r="D725" s="59"/>
      <c r="E725" s="168"/>
      <c r="F725" s="204"/>
      <c r="G725" s="199" t="str">
        <f>IF(AND(C725&lt;&gt;"",D725&lt;&gt;"",E725&lt;&gt;"",F725&lt;&gt;""),Grunddaten!$G$4,"")</f>
        <v/>
      </c>
      <c r="H725" s="123"/>
      <c r="I725" s="161"/>
      <c r="J725" s="161"/>
      <c r="K725" s="161"/>
      <c r="L725" s="201"/>
      <c r="M725" s="143"/>
      <c r="N725" s="60"/>
      <c r="O725" s="61"/>
      <c r="P725" s="62"/>
      <c r="R725" s="16" t="str">
        <f t="shared" si="33"/>
        <v/>
      </c>
      <c r="S725" s="16" t="str">
        <f t="shared" si="34"/>
        <v/>
      </c>
      <c r="T725" s="16" t="str">
        <f t="shared" si="35"/>
        <v/>
      </c>
    </row>
    <row r="726" spans="2:20" ht="20.25" customHeight="1" x14ac:dyDescent="0.2">
      <c r="B726" s="130">
        <v>708</v>
      </c>
      <c r="C726" s="59"/>
      <c r="D726" s="59"/>
      <c r="E726" s="168"/>
      <c r="F726" s="204"/>
      <c r="G726" s="199" t="str">
        <f>IF(AND(C726&lt;&gt;"",D726&lt;&gt;"",E726&lt;&gt;"",F726&lt;&gt;""),Grunddaten!$G$4,"")</f>
        <v/>
      </c>
      <c r="H726" s="123"/>
      <c r="I726" s="161"/>
      <c r="J726" s="161"/>
      <c r="K726" s="161"/>
      <c r="L726" s="201"/>
      <c r="M726" s="143"/>
      <c r="N726" s="60"/>
      <c r="O726" s="61"/>
      <c r="P726" s="62"/>
      <c r="R726" s="16" t="str">
        <f t="shared" ref="R726:R789" si="36">IF(C726&lt;&gt;"",COUNTIFS($S$19:$S$918,TRIM(C726),$T$19:$T$918,TRIM(D726))&gt;1,"")</f>
        <v/>
      </c>
      <c r="S726" s="16" t="str">
        <f t="shared" si="34"/>
        <v/>
      </c>
      <c r="T726" s="16" t="str">
        <f t="shared" si="35"/>
        <v/>
      </c>
    </row>
    <row r="727" spans="2:20" ht="20.25" customHeight="1" x14ac:dyDescent="0.2">
      <c r="B727" s="130">
        <v>709</v>
      </c>
      <c r="C727" s="59"/>
      <c r="D727" s="59"/>
      <c r="E727" s="168"/>
      <c r="F727" s="204"/>
      <c r="G727" s="199" t="str">
        <f>IF(AND(C727&lt;&gt;"",D727&lt;&gt;"",E727&lt;&gt;"",F727&lt;&gt;""),Grunddaten!$G$4,"")</f>
        <v/>
      </c>
      <c r="H727" s="123"/>
      <c r="I727" s="161"/>
      <c r="J727" s="161"/>
      <c r="K727" s="161"/>
      <c r="L727" s="201"/>
      <c r="M727" s="143"/>
      <c r="N727" s="60"/>
      <c r="O727" s="61"/>
      <c r="P727" s="62"/>
      <c r="R727" s="16" t="str">
        <f t="shared" si="36"/>
        <v/>
      </c>
      <c r="S727" s="16" t="str">
        <f t="shared" si="34"/>
        <v/>
      </c>
      <c r="T727" s="16" t="str">
        <f t="shared" si="35"/>
        <v/>
      </c>
    </row>
    <row r="728" spans="2:20" ht="20.25" customHeight="1" x14ac:dyDescent="0.2">
      <c r="B728" s="130">
        <v>710</v>
      </c>
      <c r="C728" s="59"/>
      <c r="D728" s="59"/>
      <c r="E728" s="168"/>
      <c r="F728" s="204"/>
      <c r="G728" s="199" t="str">
        <f>IF(AND(C728&lt;&gt;"",D728&lt;&gt;"",E728&lt;&gt;"",F728&lt;&gt;""),Grunddaten!$G$4,"")</f>
        <v/>
      </c>
      <c r="H728" s="123"/>
      <c r="I728" s="161"/>
      <c r="J728" s="161"/>
      <c r="K728" s="161"/>
      <c r="L728" s="201"/>
      <c r="M728" s="143"/>
      <c r="N728" s="60"/>
      <c r="O728" s="61"/>
      <c r="P728" s="62"/>
      <c r="R728" s="16" t="str">
        <f t="shared" si="36"/>
        <v/>
      </c>
      <c r="S728" s="16" t="str">
        <f t="shared" si="34"/>
        <v/>
      </c>
      <c r="T728" s="16" t="str">
        <f t="shared" si="35"/>
        <v/>
      </c>
    </row>
    <row r="729" spans="2:20" ht="20.25" customHeight="1" x14ac:dyDescent="0.2">
      <c r="B729" s="130">
        <v>711</v>
      </c>
      <c r="C729" s="59"/>
      <c r="D729" s="59"/>
      <c r="E729" s="168"/>
      <c r="F729" s="204"/>
      <c r="G729" s="199" t="str">
        <f>IF(AND(C729&lt;&gt;"",D729&lt;&gt;"",E729&lt;&gt;"",F729&lt;&gt;""),Grunddaten!$G$4,"")</f>
        <v/>
      </c>
      <c r="H729" s="123"/>
      <c r="I729" s="161"/>
      <c r="J729" s="161"/>
      <c r="K729" s="161"/>
      <c r="L729" s="201"/>
      <c r="M729" s="143"/>
      <c r="N729" s="60"/>
      <c r="O729" s="61"/>
      <c r="P729" s="62"/>
      <c r="R729" s="16" t="str">
        <f t="shared" si="36"/>
        <v/>
      </c>
      <c r="S729" s="16" t="str">
        <f t="shared" si="34"/>
        <v/>
      </c>
      <c r="T729" s="16" t="str">
        <f t="shared" si="35"/>
        <v/>
      </c>
    </row>
    <row r="730" spans="2:20" ht="20.25" customHeight="1" x14ac:dyDescent="0.2">
      <c r="B730" s="130">
        <v>712</v>
      </c>
      <c r="C730" s="59"/>
      <c r="D730" s="59"/>
      <c r="E730" s="168"/>
      <c r="F730" s="204"/>
      <c r="G730" s="199" t="str">
        <f>IF(AND(C730&lt;&gt;"",D730&lt;&gt;"",E730&lt;&gt;"",F730&lt;&gt;""),Grunddaten!$G$4,"")</f>
        <v/>
      </c>
      <c r="H730" s="123"/>
      <c r="I730" s="161"/>
      <c r="J730" s="161"/>
      <c r="K730" s="161"/>
      <c r="L730" s="201"/>
      <c r="M730" s="143"/>
      <c r="N730" s="60"/>
      <c r="O730" s="61"/>
      <c r="P730" s="62"/>
      <c r="R730" s="16" t="str">
        <f t="shared" si="36"/>
        <v/>
      </c>
      <c r="S730" s="16" t="str">
        <f t="shared" si="34"/>
        <v/>
      </c>
      <c r="T730" s="16" t="str">
        <f t="shared" si="35"/>
        <v/>
      </c>
    </row>
    <row r="731" spans="2:20" ht="20.25" customHeight="1" x14ac:dyDescent="0.2">
      <c r="B731" s="130">
        <v>713</v>
      </c>
      <c r="C731" s="59"/>
      <c r="D731" s="59"/>
      <c r="E731" s="168"/>
      <c r="F731" s="204"/>
      <c r="G731" s="199" t="str">
        <f>IF(AND(C731&lt;&gt;"",D731&lt;&gt;"",E731&lt;&gt;"",F731&lt;&gt;""),Grunddaten!$G$4,"")</f>
        <v/>
      </c>
      <c r="H731" s="123"/>
      <c r="I731" s="161"/>
      <c r="J731" s="161"/>
      <c r="K731" s="161"/>
      <c r="L731" s="201"/>
      <c r="M731" s="143"/>
      <c r="N731" s="60"/>
      <c r="O731" s="61"/>
      <c r="P731" s="62"/>
      <c r="R731" s="16" t="str">
        <f t="shared" si="36"/>
        <v/>
      </c>
      <c r="S731" s="16" t="str">
        <f t="shared" si="34"/>
        <v/>
      </c>
      <c r="T731" s="16" t="str">
        <f t="shared" si="35"/>
        <v/>
      </c>
    </row>
    <row r="732" spans="2:20" ht="20.25" customHeight="1" x14ac:dyDescent="0.2">
      <c r="B732" s="130">
        <v>714</v>
      </c>
      <c r="C732" s="59"/>
      <c r="D732" s="59"/>
      <c r="E732" s="168"/>
      <c r="F732" s="204"/>
      <c r="G732" s="199" t="str">
        <f>IF(AND(C732&lt;&gt;"",D732&lt;&gt;"",E732&lt;&gt;"",F732&lt;&gt;""),Grunddaten!$G$4,"")</f>
        <v/>
      </c>
      <c r="H732" s="123"/>
      <c r="I732" s="161"/>
      <c r="J732" s="161"/>
      <c r="K732" s="161"/>
      <c r="L732" s="201"/>
      <c r="M732" s="143"/>
      <c r="N732" s="60"/>
      <c r="O732" s="61"/>
      <c r="P732" s="62"/>
      <c r="R732" s="16" t="str">
        <f t="shared" si="36"/>
        <v/>
      </c>
      <c r="S732" s="16" t="str">
        <f t="shared" ref="S732:S795" si="37">TRIM(C732)</f>
        <v/>
      </c>
      <c r="T732" s="16" t="str">
        <f t="shared" ref="T732:T795" si="38">TRIM(D732)</f>
        <v/>
      </c>
    </row>
    <row r="733" spans="2:20" ht="20.25" customHeight="1" x14ac:dyDescent="0.2">
      <c r="B733" s="130">
        <v>715</v>
      </c>
      <c r="C733" s="59"/>
      <c r="D733" s="59"/>
      <c r="E733" s="168"/>
      <c r="F733" s="204"/>
      <c r="G733" s="199" t="str">
        <f>IF(AND(C733&lt;&gt;"",D733&lt;&gt;"",E733&lt;&gt;"",F733&lt;&gt;""),Grunddaten!$G$4,"")</f>
        <v/>
      </c>
      <c r="H733" s="123"/>
      <c r="I733" s="161"/>
      <c r="J733" s="161"/>
      <c r="K733" s="161"/>
      <c r="L733" s="201"/>
      <c r="M733" s="143"/>
      <c r="N733" s="60"/>
      <c r="O733" s="61"/>
      <c r="P733" s="62"/>
      <c r="R733" s="16" t="str">
        <f t="shared" si="36"/>
        <v/>
      </c>
      <c r="S733" s="16" t="str">
        <f t="shared" si="37"/>
        <v/>
      </c>
      <c r="T733" s="16" t="str">
        <f t="shared" si="38"/>
        <v/>
      </c>
    </row>
    <row r="734" spans="2:20" ht="20.25" customHeight="1" x14ac:dyDescent="0.2">
      <c r="B734" s="130">
        <v>716</v>
      </c>
      <c r="C734" s="59"/>
      <c r="D734" s="59"/>
      <c r="E734" s="168"/>
      <c r="F734" s="204"/>
      <c r="G734" s="199" t="str">
        <f>IF(AND(C734&lt;&gt;"",D734&lt;&gt;"",E734&lt;&gt;"",F734&lt;&gt;""),Grunddaten!$G$4,"")</f>
        <v/>
      </c>
      <c r="H734" s="123"/>
      <c r="I734" s="161"/>
      <c r="J734" s="161"/>
      <c r="K734" s="161"/>
      <c r="L734" s="201"/>
      <c r="M734" s="143"/>
      <c r="N734" s="60"/>
      <c r="O734" s="61"/>
      <c r="P734" s="62"/>
      <c r="R734" s="16" t="str">
        <f t="shared" si="36"/>
        <v/>
      </c>
      <c r="S734" s="16" t="str">
        <f t="shared" si="37"/>
        <v/>
      </c>
      <c r="T734" s="16" t="str">
        <f t="shared" si="38"/>
        <v/>
      </c>
    </row>
    <row r="735" spans="2:20" ht="20.25" customHeight="1" x14ac:dyDescent="0.2">
      <c r="B735" s="130">
        <v>717</v>
      </c>
      <c r="C735" s="59"/>
      <c r="D735" s="59"/>
      <c r="E735" s="168"/>
      <c r="F735" s="204"/>
      <c r="G735" s="199" t="str">
        <f>IF(AND(C735&lt;&gt;"",D735&lt;&gt;"",E735&lt;&gt;"",F735&lt;&gt;""),Grunddaten!$G$4,"")</f>
        <v/>
      </c>
      <c r="H735" s="123"/>
      <c r="I735" s="161"/>
      <c r="J735" s="161"/>
      <c r="K735" s="161"/>
      <c r="L735" s="201"/>
      <c r="M735" s="143"/>
      <c r="N735" s="60"/>
      <c r="O735" s="61"/>
      <c r="P735" s="62"/>
      <c r="R735" s="16" t="str">
        <f t="shared" si="36"/>
        <v/>
      </c>
      <c r="S735" s="16" t="str">
        <f t="shared" si="37"/>
        <v/>
      </c>
      <c r="T735" s="16" t="str">
        <f t="shared" si="38"/>
        <v/>
      </c>
    </row>
    <row r="736" spans="2:20" ht="20.25" customHeight="1" x14ac:dyDescent="0.2">
      <c r="B736" s="130">
        <v>718</v>
      </c>
      <c r="C736" s="59"/>
      <c r="D736" s="59"/>
      <c r="E736" s="168"/>
      <c r="F736" s="204"/>
      <c r="G736" s="199" t="str">
        <f>IF(AND(C736&lt;&gt;"",D736&lt;&gt;"",E736&lt;&gt;"",F736&lt;&gt;""),Grunddaten!$G$4,"")</f>
        <v/>
      </c>
      <c r="H736" s="123"/>
      <c r="I736" s="161"/>
      <c r="J736" s="161"/>
      <c r="K736" s="161"/>
      <c r="L736" s="201"/>
      <c r="M736" s="143"/>
      <c r="N736" s="60"/>
      <c r="O736" s="61"/>
      <c r="P736" s="62"/>
      <c r="R736" s="16" t="str">
        <f t="shared" si="36"/>
        <v/>
      </c>
      <c r="S736" s="16" t="str">
        <f t="shared" si="37"/>
        <v/>
      </c>
      <c r="T736" s="16" t="str">
        <f t="shared" si="38"/>
        <v/>
      </c>
    </row>
    <row r="737" spans="2:20" ht="20.25" customHeight="1" x14ac:dyDescent="0.2">
      <c r="B737" s="130">
        <v>719</v>
      </c>
      <c r="C737" s="59"/>
      <c r="D737" s="59"/>
      <c r="E737" s="168"/>
      <c r="F737" s="204"/>
      <c r="G737" s="199" t="str">
        <f>IF(AND(C737&lt;&gt;"",D737&lt;&gt;"",E737&lt;&gt;"",F737&lt;&gt;""),Grunddaten!$G$4,"")</f>
        <v/>
      </c>
      <c r="H737" s="123"/>
      <c r="I737" s="161"/>
      <c r="J737" s="161"/>
      <c r="K737" s="161"/>
      <c r="L737" s="201"/>
      <c r="M737" s="143"/>
      <c r="N737" s="60"/>
      <c r="O737" s="61"/>
      <c r="P737" s="62"/>
      <c r="R737" s="16" t="str">
        <f t="shared" si="36"/>
        <v/>
      </c>
      <c r="S737" s="16" t="str">
        <f t="shared" si="37"/>
        <v/>
      </c>
      <c r="T737" s="16" t="str">
        <f t="shared" si="38"/>
        <v/>
      </c>
    </row>
    <row r="738" spans="2:20" ht="20.25" customHeight="1" x14ac:dyDescent="0.2">
      <c r="B738" s="130">
        <v>720</v>
      </c>
      <c r="C738" s="59"/>
      <c r="D738" s="59"/>
      <c r="E738" s="168"/>
      <c r="F738" s="204"/>
      <c r="G738" s="199" t="str">
        <f>IF(AND(C738&lt;&gt;"",D738&lt;&gt;"",E738&lt;&gt;"",F738&lt;&gt;""),Grunddaten!$G$4,"")</f>
        <v/>
      </c>
      <c r="H738" s="123"/>
      <c r="I738" s="161"/>
      <c r="J738" s="161"/>
      <c r="K738" s="161"/>
      <c r="L738" s="201"/>
      <c r="M738" s="143"/>
      <c r="N738" s="60"/>
      <c r="O738" s="61"/>
      <c r="P738" s="62"/>
      <c r="R738" s="16" t="str">
        <f t="shared" si="36"/>
        <v/>
      </c>
      <c r="S738" s="16" t="str">
        <f t="shared" si="37"/>
        <v/>
      </c>
      <c r="T738" s="16" t="str">
        <f t="shared" si="38"/>
        <v/>
      </c>
    </row>
    <row r="739" spans="2:20" ht="20.25" customHeight="1" x14ac:dyDescent="0.2">
      <c r="B739" s="130">
        <v>721</v>
      </c>
      <c r="C739" s="59"/>
      <c r="D739" s="59"/>
      <c r="E739" s="168"/>
      <c r="F739" s="204"/>
      <c r="G739" s="199" t="str">
        <f>IF(AND(C739&lt;&gt;"",D739&lt;&gt;"",E739&lt;&gt;"",F739&lt;&gt;""),Grunddaten!$G$4,"")</f>
        <v/>
      </c>
      <c r="H739" s="123"/>
      <c r="I739" s="161"/>
      <c r="J739" s="161"/>
      <c r="K739" s="161"/>
      <c r="L739" s="201"/>
      <c r="M739" s="143"/>
      <c r="N739" s="60"/>
      <c r="O739" s="61"/>
      <c r="P739" s="62"/>
      <c r="R739" s="16" t="str">
        <f t="shared" si="36"/>
        <v/>
      </c>
      <c r="S739" s="16" t="str">
        <f t="shared" si="37"/>
        <v/>
      </c>
      <c r="T739" s="16" t="str">
        <f t="shared" si="38"/>
        <v/>
      </c>
    </row>
    <row r="740" spans="2:20" ht="20.25" customHeight="1" x14ac:dyDescent="0.2">
      <c r="B740" s="130">
        <v>722</v>
      </c>
      <c r="C740" s="59"/>
      <c r="D740" s="59"/>
      <c r="E740" s="168"/>
      <c r="F740" s="204"/>
      <c r="G740" s="199" t="str">
        <f>IF(AND(C740&lt;&gt;"",D740&lt;&gt;"",E740&lt;&gt;"",F740&lt;&gt;""),Grunddaten!$G$4,"")</f>
        <v/>
      </c>
      <c r="H740" s="123"/>
      <c r="I740" s="161"/>
      <c r="J740" s="161"/>
      <c r="K740" s="161"/>
      <c r="L740" s="201"/>
      <c r="M740" s="143"/>
      <c r="N740" s="60"/>
      <c r="O740" s="61"/>
      <c r="P740" s="62"/>
      <c r="R740" s="16" t="str">
        <f t="shared" si="36"/>
        <v/>
      </c>
      <c r="S740" s="16" t="str">
        <f t="shared" si="37"/>
        <v/>
      </c>
      <c r="T740" s="16" t="str">
        <f t="shared" si="38"/>
        <v/>
      </c>
    </row>
    <row r="741" spans="2:20" ht="20.25" customHeight="1" x14ac:dyDescent="0.2">
      <c r="B741" s="130">
        <v>723</v>
      </c>
      <c r="C741" s="59"/>
      <c r="D741" s="59"/>
      <c r="E741" s="168"/>
      <c r="F741" s="204"/>
      <c r="G741" s="199" t="str">
        <f>IF(AND(C741&lt;&gt;"",D741&lt;&gt;"",E741&lt;&gt;"",F741&lt;&gt;""),Grunddaten!$G$4,"")</f>
        <v/>
      </c>
      <c r="H741" s="123"/>
      <c r="I741" s="161"/>
      <c r="J741" s="161"/>
      <c r="K741" s="161"/>
      <c r="L741" s="201"/>
      <c r="M741" s="143"/>
      <c r="N741" s="60"/>
      <c r="O741" s="61"/>
      <c r="P741" s="62"/>
      <c r="R741" s="16" t="str">
        <f t="shared" si="36"/>
        <v/>
      </c>
      <c r="S741" s="16" t="str">
        <f t="shared" si="37"/>
        <v/>
      </c>
      <c r="T741" s="16" t="str">
        <f t="shared" si="38"/>
        <v/>
      </c>
    </row>
    <row r="742" spans="2:20" ht="20.25" customHeight="1" x14ac:dyDescent="0.2">
      <c r="B742" s="130">
        <v>724</v>
      </c>
      <c r="C742" s="59"/>
      <c r="D742" s="59"/>
      <c r="E742" s="168"/>
      <c r="F742" s="204"/>
      <c r="G742" s="199" t="str">
        <f>IF(AND(C742&lt;&gt;"",D742&lt;&gt;"",E742&lt;&gt;"",F742&lt;&gt;""),Grunddaten!$G$4,"")</f>
        <v/>
      </c>
      <c r="H742" s="123"/>
      <c r="I742" s="161"/>
      <c r="J742" s="161"/>
      <c r="K742" s="161"/>
      <c r="L742" s="201"/>
      <c r="M742" s="143"/>
      <c r="N742" s="60"/>
      <c r="O742" s="61"/>
      <c r="P742" s="62"/>
      <c r="R742" s="16" t="str">
        <f t="shared" si="36"/>
        <v/>
      </c>
      <c r="S742" s="16" t="str">
        <f t="shared" si="37"/>
        <v/>
      </c>
      <c r="T742" s="16" t="str">
        <f t="shared" si="38"/>
        <v/>
      </c>
    </row>
    <row r="743" spans="2:20" ht="20.25" customHeight="1" x14ac:dyDescent="0.2">
      <c r="B743" s="130">
        <v>725</v>
      </c>
      <c r="C743" s="59"/>
      <c r="D743" s="59"/>
      <c r="E743" s="168"/>
      <c r="F743" s="204"/>
      <c r="G743" s="199" t="str">
        <f>IF(AND(C743&lt;&gt;"",D743&lt;&gt;"",E743&lt;&gt;"",F743&lt;&gt;""),Grunddaten!$G$4,"")</f>
        <v/>
      </c>
      <c r="H743" s="123"/>
      <c r="I743" s="161"/>
      <c r="J743" s="161"/>
      <c r="K743" s="161"/>
      <c r="L743" s="201"/>
      <c r="M743" s="143"/>
      <c r="N743" s="60"/>
      <c r="O743" s="61"/>
      <c r="P743" s="62"/>
      <c r="R743" s="16" t="str">
        <f t="shared" si="36"/>
        <v/>
      </c>
      <c r="S743" s="16" t="str">
        <f t="shared" si="37"/>
        <v/>
      </c>
      <c r="T743" s="16" t="str">
        <f t="shared" si="38"/>
        <v/>
      </c>
    </row>
    <row r="744" spans="2:20" ht="20.25" customHeight="1" x14ac:dyDescent="0.2">
      <c r="B744" s="130">
        <v>726</v>
      </c>
      <c r="C744" s="59"/>
      <c r="D744" s="59"/>
      <c r="E744" s="168"/>
      <c r="F744" s="204"/>
      <c r="G744" s="199" t="str">
        <f>IF(AND(C744&lt;&gt;"",D744&lt;&gt;"",E744&lt;&gt;"",F744&lt;&gt;""),Grunddaten!$G$4,"")</f>
        <v/>
      </c>
      <c r="H744" s="123"/>
      <c r="I744" s="161"/>
      <c r="J744" s="161"/>
      <c r="K744" s="161"/>
      <c r="L744" s="201"/>
      <c r="M744" s="143"/>
      <c r="N744" s="60"/>
      <c r="O744" s="61"/>
      <c r="P744" s="62"/>
      <c r="R744" s="16" t="str">
        <f t="shared" si="36"/>
        <v/>
      </c>
      <c r="S744" s="16" t="str">
        <f t="shared" si="37"/>
        <v/>
      </c>
      <c r="T744" s="16" t="str">
        <f t="shared" si="38"/>
        <v/>
      </c>
    </row>
    <row r="745" spans="2:20" ht="20.25" customHeight="1" x14ac:dyDescent="0.2">
      <c r="B745" s="130">
        <v>727</v>
      </c>
      <c r="C745" s="59"/>
      <c r="D745" s="59"/>
      <c r="E745" s="168"/>
      <c r="F745" s="204"/>
      <c r="G745" s="199" t="str">
        <f>IF(AND(C745&lt;&gt;"",D745&lt;&gt;"",E745&lt;&gt;"",F745&lt;&gt;""),Grunddaten!$G$4,"")</f>
        <v/>
      </c>
      <c r="H745" s="123"/>
      <c r="I745" s="161"/>
      <c r="J745" s="161"/>
      <c r="K745" s="161"/>
      <c r="L745" s="201"/>
      <c r="M745" s="143"/>
      <c r="N745" s="60"/>
      <c r="O745" s="61"/>
      <c r="P745" s="62"/>
      <c r="R745" s="16" t="str">
        <f t="shared" si="36"/>
        <v/>
      </c>
      <c r="S745" s="16" t="str">
        <f t="shared" si="37"/>
        <v/>
      </c>
      <c r="T745" s="16" t="str">
        <f t="shared" si="38"/>
        <v/>
      </c>
    </row>
    <row r="746" spans="2:20" ht="20.25" customHeight="1" x14ac:dyDescent="0.2">
      <c r="B746" s="130">
        <v>728</v>
      </c>
      <c r="C746" s="59"/>
      <c r="D746" s="59"/>
      <c r="E746" s="168"/>
      <c r="F746" s="204"/>
      <c r="G746" s="199" t="str">
        <f>IF(AND(C746&lt;&gt;"",D746&lt;&gt;"",E746&lt;&gt;"",F746&lt;&gt;""),Grunddaten!$G$4,"")</f>
        <v/>
      </c>
      <c r="H746" s="123"/>
      <c r="I746" s="161"/>
      <c r="J746" s="161"/>
      <c r="K746" s="161"/>
      <c r="L746" s="201"/>
      <c r="M746" s="143"/>
      <c r="N746" s="60"/>
      <c r="O746" s="61"/>
      <c r="P746" s="62"/>
      <c r="R746" s="16" t="str">
        <f t="shared" si="36"/>
        <v/>
      </c>
      <c r="S746" s="16" t="str">
        <f t="shared" si="37"/>
        <v/>
      </c>
      <c r="T746" s="16" t="str">
        <f t="shared" si="38"/>
        <v/>
      </c>
    </row>
    <row r="747" spans="2:20" ht="20.25" customHeight="1" x14ac:dyDescent="0.2">
      <c r="B747" s="130">
        <v>729</v>
      </c>
      <c r="C747" s="59"/>
      <c r="D747" s="59"/>
      <c r="E747" s="168"/>
      <c r="F747" s="204"/>
      <c r="G747" s="199" t="str">
        <f>IF(AND(C747&lt;&gt;"",D747&lt;&gt;"",E747&lt;&gt;"",F747&lt;&gt;""),Grunddaten!$G$4,"")</f>
        <v/>
      </c>
      <c r="H747" s="123"/>
      <c r="I747" s="161"/>
      <c r="J747" s="161"/>
      <c r="K747" s="161"/>
      <c r="L747" s="201"/>
      <c r="M747" s="143"/>
      <c r="N747" s="60"/>
      <c r="O747" s="61"/>
      <c r="P747" s="62"/>
      <c r="R747" s="16" t="str">
        <f t="shared" si="36"/>
        <v/>
      </c>
      <c r="S747" s="16" t="str">
        <f t="shared" si="37"/>
        <v/>
      </c>
      <c r="T747" s="16" t="str">
        <f t="shared" si="38"/>
        <v/>
      </c>
    </row>
    <row r="748" spans="2:20" ht="20.25" customHeight="1" x14ac:dyDescent="0.2">
      <c r="B748" s="130">
        <v>730</v>
      </c>
      <c r="C748" s="59"/>
      <c r="D748" s="59"/>
      <c r="E748" s="168"/>
      <c r="F748" s="204"/>
      <c r="G748" s="199" t="str">
        <f>IF(AND(C748&lt;&gt;"",D748&lt;&gt;"",E748&lt;&gt;"",F748&lt;&gt;""),Grunddaten!$G$4,"")</f>
        <v/>
      </c>
      <c r="H748" s="123"/>
      <c r="I748" s="161"/>
      <c r="J748" s="161"/>
      <c r="K748" s="161"/>
      <c r="L748" s="201"/>
      <c r="M748" s="143"/>
      <c r="N748" s="60"/>
      <c r="O748" s="61"/>
      <c r="P748" s="62"/>
      <c r="R748" s="16" t="str">
        <f t="shared" si="36"/>
        <v/>
      </c>
      <c r="S748" s="16" t="str">
        <f t="shared" si="37"/>
        <v/>
      </c>
      <c r="T748" s="16" t="str">
        <f t="shared" si="38"/>
        <v/>
      </c>
    </row>
    <row r="749" spans="2:20" ht="20.25" customHeight="1" x14ac:dyDescent="0.2">
      <c r="B749" s="130">
        <v>731</v>
      </c>
      <c r="C749" s="59"/>
      <c r="D749" s="59"/>
      <c r="E749" s="168"/>
      <c r="F749" s="204"/>
      <c r="G749" s="199" t="str">
        <f>IF(AND(C749&lt;&gt;"",D749&lt;&gt;"",E749&lt;&gt;"",F749&lt;&gt;""),Grunddaten!$G$4,"")</f>
        <v/>
      </c>
      <c r="H749" s="123"/>
      <c r="I749" s="161"/>
      <c r="J749" s="161"/>
      <c r="K749" s="161"/>
      <c r="L749" s="201"/>
      <c r="M749" s="143"/>
      <c r="N749" s="60"/>
      <c r="O749" s="61"/>
      <c r="P749" s="62"/>
      <c r="R749" s="16" t="str">
        <f t="shared" si="36"/>
        <v/>
      </c>
      <c r="S749" s="16" t="str">
        <f t="shared" si="37"/>
        <v/>
      </c>
      <c r="T749" s="16" t="str">
        <f t="shared" si="38"/>
        <v/>
      </c>
    </row>
    <row r="750" spans="2:20" ht="20.25" customHeight="1" x14ac:dyDescent="0.2">
      <c r="B750" s="130">
        <v>732</v>
      </c>
      <c r="C750" s="59"/>
      <c r="D750" s="59"/>
      <c r="E750" s="168"/>
      <c r="F750" s="204"/>
      <c r="G750" s="199" t="str">
        <f>IF(AND(C750&lt;&gt;"",D750&lt;&gt;"",E750&lt;&gt;"",F750&lt;&gt;""),Grunddaten!$G$4,"")</f>
        <v/>
      </c>
      <c r="H750" s="123"/>
      <c r="I750" s="161"/>
      <c r="J750" s="161"/>
      <c r="K750" s="161"/>
      <c r="L750" s="201"/>
      <c r="M750" s="143"/>
      <c r="N750" s="60"/>
      <c r="O750" s="61"/>
      <c r="P750" s="62"/>
      <c r="R750" s="16" t="str">
        <f t="shared" si="36"/>
        <v/>
      </c>
      <c r="S750" s="16" t="str">
        <f t="shared" si="37"/>
        <v/>
      </c>
      <c r="T750" s="16" t="str">
        <f t="shared" si="38"/>
        <v/>
      </c>
    </row>
    <row r="751" spans="2:20" ht="20.25" customHeight="1" x14ac:dyDescent="0.2">
      <c r="B751" s="130">
        <v>733</v>
      </c>
      <c r="C751" s="59"/>
      <c r="D751" s="59"/>
      <c r="E751" s="168"/>
      <c r="F751" s="204"/>
      <c r="G751" s="199" t="str">
        <f>IF(AND(C751&lt;&gt;"",D751&lt;&gt;"",E751&lt;&gt;"",F751&lt;&gt;""),Grunddaten!$G$4,"")</f>
        <v/>
      </c>
      <c r="H751" s="123"/>
      <c r="I751" s="161"/>
      <c r="J751" s="161"/>
      <c r="K751" s="161"/>
      <c r="L751" s="201"/>
      <c r="M751" s="143"/>
      <c r="N751" s="60"/>
      <c r="O751" s="61"/>
      <c r="P751" s="62"/>
      <c r="R751" s="16" t="str">
        <f t="shared" si="36"/>
        <v/>
      </c>
      <c r="S751" s="16" t="str">
        <f t="shared" si="37"/>
        <v/>
      </c>
      <c r="T751" s="16" t="str">
        <f t="shared" si="38"/>
        <v/>
      </c>
    </row>
    <row r="752" spans="2:20" ht="20.25" customHeight="1" x14ac:dyDescent="0.2">
      <c r="B752" s="130">
        <v>734</v>
      </c>
      <c r="C752" s="59"/>
      <c r="D752" s="59"/>
      <c r="E752" s="168"/>
      <c r="F752" s="204"/>
      <c r="G752" s="199" t="str">
        <f>IF(AND(C752&lt;&gt;"",D752&lt;&gt;"",E752&lt;&gt;"",F752&lt;&gt;""),Grunddaten!$G$4,"")</f>
        <v/>
      </c>
      <c r="H752" s="123"/>
      <c r="I752" s="161"/>
      <c r="J752" s="161"/>
      <c r="K752" s="161"/>
      <c r="L752" s="201"/>
      <c r="M752" s="143"/>
      <c r="N752" s="60"/>
      <c r="O752" s="61"/>
      <c r="P752" s="62"/>
      <c r="R752" s="16" t="str">
        <f t="shared" si="36"/>
        <v/>
      </c>
      <c r="S752" s="16" t="str">
        <f t="shared" si="37"/>
        <v/>
      </c>
      <c r="T752" s="16" t="str">
        <f t="shared" si="38"/>
        <v/>
      </c>
    </row>
    <row r="753" spans="2:20" ht="20.25" customHeight="1" x14ac:dyDescent="0.2">
      <c r="B753" s="130">
        <v>735</v>
      </c>
      <c r="C753" s="59"/>
      <c r="D753" s="59"/>
      <c r="E753" s="168"/>
      <c r="F753" s="204"/>
      <c r="G753" s="199" t="str">
        <f>IF(AND(C753&lt;&gt;"",D753&lt;&gt;"",E753&lt;&gt;"",F753&lt;&gt;""),Grunddaten!$G$4,"")</f>
        <v/>
      </c>
      <c r="H753" s="123"/>
      <c r="I753" s="161"/>
      <c r="J753" s="161"/>
      <c r="K753" s="161"/>
      <c r="L753" s="201"/>
      <c r="M753" s="143"/>
      <c r="N753" s="60"/>
      <c r="O753" s="61"/>
      <c r="P753" s="62"/>
      <c r="R753" s="16" t="str">
        <f t="shared" si="36"/>
        <v/>
      </c>
      <c r="S753" s="16" t="str">
        <f t="shared" si="37"/>
        <v/>
      </c>
      <c r="T753" s="16" t="str">
        <f t="shared" si="38"/>
        <v/>
      </c>
    </row>
    <row r="754" spans="2:20" ht="20.25" customHeight="1" x14ac:dyDescent="0.2">
      <c r="B754" s="130">
        <v>736</v>
      </c>
      <c r="C754" s="59"/>
      <c r="D754" s="59"/>
      <c r="E754" s="168"/>
      <c r="F754" s="204"/>
      <c r="G754" s="199" t="str">
        <f>IF(AND(C754&lt;&gt;"",D754&lt;&gt;"",E754&lt;&gt;"",F754&lt;&gt;""),Grunddaten!$G$4,"")</f>
        <v/>
      </c>
      <c r="H754" s="123"/>
      <c r="I754" s="161"/>
      <c r="J754" s="161"/>
      <c r="K754" s="161"/>
      <c r="L754" s="201"/>
      <c r="M754" s="143"/>
      <c r="N754" s="60"/>
      <c r="O754" s="61"/>
      <c r="P754" s="62"/>
      <c r="R754" s="16" t="str">
        <f t="shared" si="36"/>
        <v/>
      </c>
      <c r="S754" s="16" t="str">
        <f t="shared" si="37"/>
        <v/>
      </c>
      <c r="T754" s="16" t="str">
        <f t="shared" si="38"/>
        <v/>
      </c>
    </row>
    <row r="755" spans="2:20" ht="20.25" customHeight="1" x14ac:dyDescent="0.2">
      <c r="B755" s="130">
        <v>737</v>
      </c>
      <c r="C755" s="59"/>
      <c r="D755" s="59"/>
      <c r="E755" s="168"/>
      <c r="F755" s="204"/>
      <c r="G755" s="199" t="str">
        <f>IF(AND(C755&lt;&gt;"",D755&lt;&gt;"",E755&lt;&gt;"",F755&lt;&gt;""),Grunddaten!$G$4,"")</f>
        <v/>
      </c>
      <c r="H755" s="123"/>
      <c r="I755" s="161"/>
      <c r="J755" s="161"/>
      <c r="K755" s="161"/>
      <c r="L755" s="201"/>
      <c r="M755" s="143"/>
      <c r="N755" s="60"/>
      <c r="O755" s="61"/>
      <c r="P755" s="62"/>
      <c r="R755" s="16" t="str">
        <f t="shared" si="36"/>
        <v/>
      </c>
      <c r="S755" s="16" t="str">
        <f t="shared" si="37"/>
        <v/>
      </c>
      <c r="T755" s="16" t="str">
        <f t="shared" si="38"/>
        <v/>
      </c>
    </row>
    <row r="756" spans="2:20" ht="20.25" customHeight="1" x14ac:dyDescent="0.2">
      <c r="B756" s="130">
        <v>738</v>
      </c>
      <c r="C756" s="59"/>
      <c r="D756" s="59"/>
      <c r="E756" s="168"/>
      <c r="F756" s="204"/>
      <c r="G756" s="199" t="str">
        <f>IF(AND(C756&lt;&gt;"",D756&lt;&gt;"",E756&lt;&gt;"",F756&lt;&gt;""),Grunddaten!$G$4,"")</f>
        <v/>
      </c>
      <c r="H756" s="123"/>
      <c r="I756" s="161"/>
      <c r="J756" s="161"/>
      <c r="K756" s="161"/>
      <c r="L756" s="201"/>
      <c r="M756" s="143"/>
      <c r="N756" s="60"/>
      <c r="O756" s="61"/>
      <c r="P756" s="62"/>
      <c r="R756" s="16" t="str">
        <f t="shared" si="36"/>
        <v/>
      </c>
      <c r="S756" s="16" t="str">
        <f t="shared" si="37"/>
        <v/>
      </c>
      <c r="T756" s="16" t="str">
        <f t="shared" si="38"/>
        <v/>
      </c>
    </row>
    <row r="757" spans="2:20" ht="20.25" customHeight="1" x14ac:dyDescent="0.2">
      <c r="B757" s="130">
        <v>739</v>
      </c>
      <c r="C757" s="59"/>
      <c r="D757" s="59"/>
      <c r="E757" s="168"/>
      <c r="F757" s="204"/>
      <c r="G757" s="199" t="str">
        <f>IF(AND(C757&lt;&gt;"",D757&lt;&gt;"",E757&lt;&gt;"",F757&lt;&gt;""),Grunddaten!$G$4,"")</f>
        <v/>
      </c>
      <c r="H757" s="123"/>
      <c r="I757" s="161"/>
      <c r="J757" s="161"/>
      <c r="K757" s="161"/>
      <c r="L757" s="201"/>
      <c r="M757" s="143"/>
      <c r="N757" s="60"/>
      <c r="O757" s="61"/>
      <c r="P757" s="62"/>
      <c r="R757" s="16" t="str">
        <f t="shared" si="36"/>
        <v/>
      </c>
      <c r="S757" s="16" t="str">
        <f t="shared" si="37"/>
        <v/>
      </c>
      <c r="T757" s="16" t="str">
        <f t="shared" si="38"/>
        <v/>
      </c>
    </row>
    <row r="758" spans="2:20" ht="20.25" customHeight="1" x14ac:dyDescent="0.2">
      <c r="B758" s="130">
        <v>740</v>
      </c>
      <c r="C758" s="59"/>
      <c r="D758" s="59"/>
      <c r="E758" s="168"/>
      <c r="F758" s="204"/>
      <c r="G758" s="199" t="str">
        <f>IF(AND(C758&lt;&gt;"",D758&lt;&gt;"",E758&lt;&gt;"",F758&lt;&gt;""),Grunddaten!$G$4,"")</f>
        <v/>
      </c>
      <c r="H758" s="123"/>
      <c r="I758" s="161"/>
      <c r="J758" s="161"/>
      <c r="K758" s="161"/>
      <c r="L758" s="201"/>
      <c r="M758" s="143"/>
      <c r="N758" s="60"/>
      <c r="O758" s="61"/>
      <c r="P758" s="62"/>
      <c r="R758" s="16" t="str">
        <f t="shared" si="36"/>
        <v/>
      </c>
      <c r="S758" s="16" t="str">
        <f t="shared" si="37"/>
        <v/>
      </c>
      <c r="T758" s="16" t="str">
        <f t="shared" si="38"/>
        <v/>
      </c>
    </row>
    <row r="759" spans="2:20" ht="20.25" customHeight="1" x14ac:dyDescent="0.2">
      <c r="B759" s="130">
        <v>741</v>
      </c>
      <c r="C759" s="59"/>
      <c r="D759" s="59"/>
      <c r="E759" s="168"/>
      <c r="F759" s="204"/>
      <c r="G759" s="199" t="str">
        <f>IF(AND(C759&lt;&gt;"",D759&lt;&gt;"",E759&lt;&gt;"",F759&lt;&gt;""),Grunddaten!$G$4,"")</f>
        <v/>
      </c>
      <c r="H759" s="123"/>
      <c r="I759" s="161"/>
      <c r="J759" s="161"/>
      <c r="K759" s="161"/>
      <c r="L759" s="201"/>
      <c r="M759" s="143"/>
      <c r="N759" s="60"/>
      <c r="O759" s="61"/>
      <c r="P759" s="62"/>
      <c r="R759" s="16" t="str">
        <f t="shared" si="36"/>
        <v/>
      </c>
      <c r="S759" s="16" t="str">
        <f t="shared" si="37"/>
        <v/>
      </c>
      <c r="T759" s="16" t="str">
        <f t="shared" si="38"/>
        <v/>
      </c>
    </row>
    <row r="760" spans="2:20" ht="20.25" customHeight="1" x14ac:dyDescent="0.2">
      <c r="B760" s="130">
        <v>742</v>
      </c>
      <c r="C760" s="59"/>
      <c r="D760" s="59"/>
      <c r="E760" s="168"/>
      <c r="F760" s="204"/>
      <c r="G760" s="199" t="str">
        <f>IF(AND(C760&lt;&gt;"",D760&lt;&gt;"",E760&lt;&gt;"",F760&lt;&gt;""),Grunddaten!$G$4,"")</f>
        <v/>
      </c>
      <c r="H760" s="123"/>
      <c r="I760" s="161"/>
      <c r="J760" s="161"/>
      <c r="K760" s="161"/>
      <c r="L760" s="201"/>
      <c r="M760" s="143"/>
      <c r="N760" s="60"/>
      <c r="O760" s="61"/>
      <c r="P760" s="62"/>
      <c r="R760" s="16" t="str">
        <f t="shared" si="36"/>
        <v/>
      </c>
      <c r="S760" s="16" t="str">
        <f t="shared" si="37"/>
        <v/>
      </c>
      <c r="T760" s="16" t="str">
        <f t="shared" si="38"/>
        <v/>
      </c>
    </row>
    <row r="761" spans="2:20" ht="20.25" customHeight="1" x14ac:dyDescent="0.2">
      <c r="B761" s="130">
        <v>743</v>
      </c>
      <c r="C761" s="59"/>
      <c r="D761" s="59"/>
      <c r="E761" s="168"/>
      <c r="F761" s="204"/>
      <c r="G761" s="199" t="str">
        <f>IF(AND(C761&lt;&gt;"",D761&lt;&gt;"",E761&lt;&gt;"",F761&lt;&gt;""),Grunddaten!$G$4,"")</f>
        <v/>
      </c>
      <c r="H761" s="123"/>
      <c r="I761" s="161"/>
      <c r="J761" s="161"/>
      <c r="K761" s="161"/>
      <c r="L761" s="201"/>
      <c r="M761" s="143"/>
      <c r="N761" s="60"/>
      <c r="O761" s="61"/>
      <c r="P761" s="62"/>
      <c r="R761" s="16" t="str">
        <f t="shared" si="36"/>
        <v/>
      </c>
      <c r="S761" s="16" t="str">
        <f t="shared" si="37"/>
        <v/>
      </c>
      <c r="T761" s="16" t="str">
        <f t="shared" si="38"/>
        <v/>
      </c>
    </row>
    <row r="762" spans="2:20" ht="20.25" customHeight="1" x14ac:dyDescent="0.2">
      <c r="B762" s="130">
        <v>744</v>
      </c>
      <c r="C762" s="59"/>
      <c r="D762" s="59"/>
      <c r="E762" s="168"/>
      <c r="F762" s="204"/>
      <c r="G762" s="199" t="str">
        <f>IF(AND(C762&lt;&gt;"",D762&lt;&gt;"",E762&lt;&gt;"",F762&lt;&gt;""),Grunddaten!$G$4,"")</f>
        <v/>
      </c>
      <c r="H762" s="123"/>
      <c r="I762" s="161"/>
      <c r="J762" s="161"/>
      <c r="K762" s="161"/>
      <c r="L762" s="201"/>
      <c r="M762" s="143"/>
      <c r="N762" s="60"/>
      <c r="O762" s="61"/>
      <c r="P762" s="62"/>
      <c r="R762" s="16" t="str">
        <f t="shared" si="36"/>
        <v/>
      </c>
      <c r="S762" s="16" t="str">
        <f t="shared" si="37"/>
        <v/>
      </c>
      <c r="T762" s="16" t="str">
        <f t="shared" si="38"/>
        <v/>
      </c>
    </row>
    <row r="763" spans="2:20" ht="20.25" customHeight="1" x14ac:dyDescent="0.2">
      <c r="B763" s="130">
        <v>745</v>
      </c>
      <c r="C763" s="59"/>
      <c r="D763" s="59"/>
      <c r="E763" s="168"/>
      <c r="F763" s="204"/>
      <c r="G763" s="199" t="str">
        <f>IF(AND(C763&lt;&gt;"",D763&lt;&gt;"",E763&lt;&gt;"",F763&lt;&gt;""),Grunddaten!$G$4,"")</f>
        <v/>
      </c>
      <c r="H763" s="123"/>
      <c r="I763" s="161"/>
      <c r="J763" s="161"/>
      <c r="K763" s="161"/>
      <c r="L763" s="201"/>
      <c r="M763" s="143"/>
      <c r="N763" s="60"/>
      <c r="O763" s="61"/>
      <c r="P763" s="62"/>
      <c r="R763" s="16" t="str">
        <f t="shared" si="36"/>
        <v/>
      </c>
      <c r="S763" s="16" t="str">
        <f t="shared" si="37"/>
        <v/>
      </c>
      <c r="T763" s="16" t="str">
        <f t="shared" si="38"/>
        <v/>
      </c>
    </row>
    <row r="764" spans="2:20" ht="20.25" customHeight="1" x14ac:dyDescent="0.2">
      <c r="B764" s="130">
        <v>746</v>
      </c>
      <c r="C764" s="59"/>
      <c r="D764" s="59"/>
      <c r="E764" s="168"/>
      <c r="F764" s="204"/>
      <c r="G764" s="199" t="str">
        <f>IF(AND(C764&lt;&gt;"",D764&lt;&gt;"",E764&lt;&gt;"",F764&lt;&gt;""),Grunddaten!$G$4,"")</f>
        <v/>
      </c>
      <c r="H764" s="123"/>
      <c r="I764" s="161"/>
      <c r="J764" s="161"/>
      <c r="K764" s="161"/>
      <c r="L764" s="201"/>
      <c r="M764" s="143"/>
      <c r="N764" s="60"/>
      <c r="O764" s="61"/>
      <c r="P764" s="62"/>
      <c r="R764" s="16" t="str">
        <f t="shared" si="36"/>
        <v/>
      </c>
      <c r="S764" s="16" t="str">
        <f t="shared" si="37"/>
        <v/>
      </c>
      <c r="T764" s="16" t="str">
        <f t="shared" si="38"/>
        <v/>
      </c>
    </row>
    <row r="765" spans="2:20" ht="20.25" customHeight="1" x14ac:dyDescent="0.2">
      <c r="B765" s="130">
        <v>747</v>
      </c>
      <c r="C765" s="59"/>
      <c r="D765" s="59"/>
      <c r="E765" s="168"/>
      <c r="F765" s="204"/>
      <c r="G765" s="199" t="str">
        <f>IF(AND(C765&lt;&gt;"",D765&lt;&gt;"",E765&lt;&gt;"",F765&lt;&gt;""),Grunddaten!$G$4,"")</f>
        <v/>
      </c>
      <c r="H765" s="123"/>
      <c r="I765" s="161"/>
      <c r="J765" s="161"/>
      <c r="K765" s="161"/>
      <c r="L765" s="201"/>
      <c r="M765" s="143"/>
      <c r="N765" s="60"/>
      <c r="O765" s="61"/>
      <c r="P765" s="62"/>
      <c r="R765" s="16" t="str">
        <f t="shared" si="36"/>
        <v/>
      </c>
      <c r="S765" s="16" t="str">
        <f t="shared" si="37"/>
        <v/>
      </c>
      <c r="T765" s="16" t="str">
        <f t="shared" si="38"/>
        <v/>
      </c>
    </row>
    <row r="766" spans="2:20" ht="20.25" customHeight="1" x14ac:dyDescent="0.2">
      <c r="B766" s="130">
        <v>748</v>
      </c>
      <c r="C766" s="59"/>
      <c r="D766" s="59"/>
      <c r="E766" s="168"/>
      <c r="F766" s="204"/>
      <c r="G766" s="199" t="str">
        <f>IF(AND(C766&lt;&gt;"",D766&lt;&gt;"",E766&lt;&gt;"",F766&lt;&gt;""),Grunddaten!$G$4,"")</f>
        <v/>
      </c>
      <c r="H766" s="123"/>
      <c r="I766" s="161"/>
      <c r="J766" s="161"/>
      <c r="K766" s="161"/>
      <c r="L766" s="201"/>
      <c r="M766" s="143"/>
      <c r="N766" s="60"/>
      <c r="O766" s="61"/>
      <c r="P766" s="62"/>
      <c r="R766" s="16" t="str">
        <f t="shared" si="36"/>
        <v/>
      </c>
      <c r="S766" s="16" t="str">
        <f t="shared" si="37"/>
        <v/>
      </c>
      <c r="T766" s="16" t="str">
        <f t="shared" si="38"/>
        <v/>
      </c>
    </row>
    <row r="767" spans="2:20" ht="20.25" customHeight="1" x14ac:dyDescent="0.2">
      <c r="B767" s="130">
        <v>749</v>
      </c>
      <c r="C767" s="59"/>
      <c r="D767" s="59"/>
      <c r="E767" s="168"/>
      <c r="F767" s="204"/>
      <c r="G767" s="199" t="str">
        <f>IF(AND(C767&lt;&gt;"",D767&lt;&gt;"",E767&lt;&gt;"",F767&lt;&gt;""),Grunddaten!$G$4,"")</f>
        <v/>
      </c>
      <c r="H767" s="123"/>
      <c r="I767" s="161"/>
      <c r="J767" s="161"/>
      <c r="K767" s="161"/>
      <c r="L767" s="201"/>
      <c r="M767" s="143"/>
      <c r="N767" s="60"/>
      <c r="O767" s="61"/>
      <c r="P767" s="62"/>
      <c r="R767" s="16" t="str">
        <f t="shared" si="36"/>
        <v/>
      </c>
      <c r="S767" s="16" t="str">
        <f t="shared" si="37"/>
        <v/>
      </c>
      <c r="T767" s="16" t="str">
        <f t="shared" si="38"/>
        <v/>
      </c>
    </row>
    <row r="768" spans="2:20" ht="20.25" customHeight="1" x14ac:dyDescent="0.2">
      <c r="B768" s="130">
        <v>750</v>
      </c>
      <c r="C768" s="59"/>
      <c r="D768" s="59"/>
      <c r="E768" s="168"/>
      <c r="F768" s="204"/>
      <c r="G768" s="199" t="str">
        <f>IF(AND(C768&lt;&gt;"",D768&lt;&gt;"",E768&lt;&gt;"",F768&lt;&gt;""),Grunddaten!$G$4,"")</f>
        <v/>
      </c>
      <c r="H768" s="123"/>
      <c r="I768" s="161"/>
      <c r="J768" s="161"/>
      <c r="K768" s="161"/>
      <c r="L768" s="201"/>
      <c r="M768" s="143"/>
      <c r="N768" s="60"/>
      <c r="O768" s="61"/>
      <c r="P768" s="62"/>
      <c r="R768" s="16" t="str">
        <f t="shared" si="36"/>
        <v/>
      </c>
      <c r="S768" s="16" t="str">
        <f t="shared" si="37"/>
        <v/>
      </c>
      <c r="T768" s="16" t="str">
        <f t="shared" si="38"/>
        <v/>
      </c>
    </row>
    <row r="769" spans="2:20" ht="20.25" customHeight="1" x14ac:dyDescent="0.2">
      <c r="B769" s="130">
        <v>751</v>
      </c>
      <c r="C769" s="59"/>
      <c r="D769" s="59"/>
      <c r="E769" s="168"/>
      <c r="F769" s="204"/>
      <c r="G769" s="199" t="str">
        <f>IF(AND(C769&lt;&gt;"",D769&lt;&gt;"",E769&lt;&gt;"",F769&lt;&gt;""),Grunddaten!$G$4,"")</f>
        <v/>
      </c>
      <c r="H769" s="123"/>
      <c r="I769" s="161"/>
      <c r="J769" s="161"/>
      <c r="K769" s="161"/>
      <c r="L769" s="201"/>
      <c r="M769" s="143"/>
      <c r="N769" s="60"/>
      <c r="O769" s="61"/>
      <c r="P769" s="62"/>
      <c r="R769" s="16" t="str">
        <f t="shared" si="36"/>
        <v/>
      </c>
      <c r="S769" s="16" t="str">
        <f t="shared" si="37"/>
        <v/>
      </c>
      <c r="T769" s="16" t="str">
        <f t="shared" si="38"/>
        <v/>
      </c>
    </row>
    <row r="770" spans="2:20" ht="20.25" customHeight="1" x14ac:dyDescent="0.2">
      <c r="B770" s="130">
        <v>752</v>
      </c>
      <c r="C770" s="59"/>
      <c r="D770" s="59"/>
      <c r="E770" s="168"/>
      <c r="F770" s="204"/>
      <c r="G770" s="199" t="str">
        <f>IF(AND(C770&lt;&gt;"",D770&lt;&gt;"",E770&lt;&gt;"",F770&lt;&gt;""),Grunddaten!$G$4,"")</f>
        <v/>
      </c>
      <c r="H770" s="123"/>
      <c r="I770" s="161"/>
      <c r="J770" s="161"/>
      <c r="K770" s="161"/>
      <c r="L770" s="201"/>
      <c r="M770" s="143"/>
      <c r="N770" s="60"/>
      <c r="O770" s="61"/>
      <c r="P770" s="62"/>
      <c r="R770" s="16" t="str">
        <f t="shared" si="36"/>
        <v/>
      </c>
      <c r="S770" s="16" t="str">
        <f t="shared" si="37"/>
        <v/>
      </c>
      <c r="T770" s="16" t="str">
        <f t="shared" si="38"/>
        <v/>
      </c>
    </row>
    <row r="771" spans="2:20" ht="20.25" customHeight="1" x14ac:dyDescent="0.2">
      <c r="B771" s="130">
        <v>753</v>
      </c>
      <c r="C771" s="59"/>
      <c r="D771" s="59"/>
      <c r="E771" s="168"/>
      <c r="F771" s="204"/>
      <c r="G771" s="199" t="str">
        <f>IF(AND(C771&lt;&gt;"",D771&lt;&gt;"",E771&lt;&gt;"",F771&lt;&gt;""),Grunddaten!$G$4,"")</f>
        <v/>
      </c>
      <c r="H771" s="123"/>
      <c r="I771" s="161"/>
      <c r="J771" s="161"/>
      <c r="K771" s="161"/>
      <c r="L771" s="201"/>
      <c r="M771" s="143"/>
      <c r="N771" s="60"/>
      <c r="O771" s="61"/>
      <c r="P771" s="62"/>
      <c r="R771" s="16" t="str">
        <f t="shared" si="36"/>
        <v/>
      </c>
      <c r="S771" s="16" t="str">
        <f t="shared" si="37"/>
        <v/>
      </c>
      <c r="T771" s="16" t="str">
        <f t="shared" si="38"/>
        <v/>
      </c>
    </row>
    <row r="772" spans="2:20" ht="20.25" customHeight="1" x14ac:dyDescent="0.2">
      <c r="B772" s="130">
        <v>754</v>
      </c>
      <c r="C772" s="59"/>
      <c r="D772" s="59"/>
      <c r="E772" s="168"/>
      <c r="F772" s="204"/>
      <c r="G772" s="199" t="str">
        <f>IF(AND(C772&lt;&gt;"",D772&lt;&gt;"",E772&lt;&gt;"",F772&lt;&gt;""),Grunddaten!$G$4,"")</f>
        <v/>
      </c>
      <c r="H772" s="123"/>
      <c r="I772" s="161"/>
      <c r="J772" s="161"/>
      <c r="K772" s="161"/>
      <c r="L772" s="201"/>
      <c r="M772" s="143"/>
      <c r="N772" s="60"/>
      <c r="O772" s="61"/>
      <c r="P772" s="62"/>
      <c r="R772" s="16" t="str">
        <f t="shared" si="36"/>
        <v/>
      </c>
      <c r="S772" s="16" t="str">
        <f t="shared" si="37"/>
        <v/>
      </c>
      <c r="T772" s="16" t="str">
        <f t="shared" si="38"/>
        <v/>
      </c>
    </row>
    <row r="773" spans="2:20" ht="20.25" customHeight="1" x14ac:dyDescent="0.2">
      <c r="B773" s="130">
        <v>755</v>
      </c>
      <c r="C773" s="59"/>
      <c r="D773" s="59"/>
      <c r="E773" s="168"/>
      <c r="F773" s="204"/>
      <c r="G773" s="199" t="str">
        <f>IF(AND(C773&lt;&gt;"",D773&lt;&gt;"",E773&lt;&gt;"",F773&lt;&gt;""),Grunddaten!$G$4,"")</f>
        <v/>
      </c>
      <c r="H773" s="123"/>
      <c r="I773" s="161"/>
      <c r="J773" s="161"/>
      <c r="K773" s="161"/>
      <c r="L773" s="201"/>
      <c r="M773" s="143"/>
      <c r="N773" s="60"/>
      <c r="O773" s="61"/>
      <c r="P773" s="62"/>
      <c r="R773" s="16" t="str">
        <f t="shared" si="36"/>
        <v/>
      </c>
      <c r="S773" s="16" t="str">
        <f t="shared" si="37"/>
        <v/>
      </c>
      <c r="T773" s="16" t="str">
        <f t="shared" si="38"/>
        <v/>
      </c>
    </row>
    <row r="774" spans="2:20" ht="20.25" customHeight="1" x14ac:dyDescent="0.2">
      <c r="B774" s="130">
        <v>756</v>
      </c>
      <c r="C774" s="59"/>
      <c r="D774" s="59"/>
      <c r="E774" s="168"/>
      <c r="F774" s="204"/>
      <c r="G774" s="199" t="str">
        <f>IF(AND(C774&lt;&gt;"",D774&lt;&gt;"",E774&lt;&gt;"",F774&lt;&gt;""),Grunddaten!$G$4,"")</f>
        <v/>
      </c>
      <c r="H774" s="123"/>
      <c r="I774" s="161"/>
      <c r="J774" s="161"/>
      <c r="K774" s="161"/>
      <c r="L774" s="201"/>
      <c r="M774" s="143"/>
      <c r="N774" s="60"/>
      <c r="O774" s="61"/>
      <c r="P774" s="62"/>
      <c r="R774" s="16" t="str">
        <f t="shared" si="36"/>
        <v/>
      </c>
      <c r="S774" s="16" t="str">
        <f t="shared" si="37"/>
        <v/>
      </c>
      <c r="T774" s="16" t="str">
        <f t="shared" si="38"/>
        <v/>
      </c>
    </row>
    <row r="775" spans="2:20" ht="20.25" customHeight="1" x14ac:dyDescent="0.2">
      <c r="B775" s="130">
        <v>757</v>
      </c>
      <c r="C775" s="59"/>
      <c r="D775" s="59"/>
      <c r="E775" s="168"/>
      <c r="F775" s="204"/>
      <c r="G775" s="199" t="str">
        <f>IF(AND(C775&lt;&gt;"",D775&lt;&gt;"",E775&lt;&gt;"",F775&lt;&gt;""),Grunddaten!$G$4,"")</f>
        <v/>
      </c>
      <c r="H775" s="123"/>
      <c r="I775" s="161"/>
      <c r="J775" s="161"/>
      <c r="K775" s="161"/>
      <c r="L775" s="201"/>
      <c r="M775" s="143"/>
      <c r="N775" s="60"/>
      <c r="O775" s="61"/>
      <c r="P775" s="62"/>
      <c r="R775" s="16" t="str">
        <f t="shared" si="36"/>
        <v/>
      </c>
      <c r="S775" s="16" t="str">
        <f t="shared" si="37"/>
        <v/>
      </c>
      <c r="T775" s="16" t="str">
        <f t="shared" si="38"/>
        <v/>
      </c>
    </row>
    <row r="776" spans="2:20" ht="20.25" customHeight="1" x14ac:dyDescent="0.2">
      <c r="B776" s="130">
        <v>758</v>
      </c>
      <c r="C776" s="59"/>
      <c r="D776" s="59"/>
      <c r="E776" s="168"/>
      <c r="F776" s="204"/>
      <c r="G776" s="199" t="str">
        <f>IF(AND(C776&lt;&gt;"",D776&lt;&gt;"",E776&lt;&gt;"",F776&lt;&gt;""),Grunddaten!$G$4,"")</f>
        <v/>
      </c>
      <c r="H776" s="123"/>
      <c r="I776" s="161"/>
      <c r="J776" s="161"/>
      <c r="K776" s="161"/>
      <c r="L776" s="201"/>
      <c r="M776" s="143"/>
      <c r="N776" s="60"/>
      <c r="O776" s="61"/>
      <c r="P776" s="62"/>
      <c r="R776" s="16" t="str">
        <f t="shared" si="36"/>
        <v/>
      </c>
      <c r="S776" s="16" t="str">
        <f t="shared" si="37"/>
        <v/>
      </c>
      <c r="T776" s="16" t="str">
        <f t="shared" si="38"/>
        <v/>
      </c>
    </row>
    <row r="777" spans="2:20" ht="20.25" customHeight="1" x14ac:dyDescent="0.2">
      <c r="B777" s="130">
        <v>759</v>
      </c>
      <c r="C777" s="59"/>
      <c r="D777" s="59"/>
      <c r="E777" s="168"/>
      <c r="F777" s="204"/>
      <c r="G777" s="199" t="str">
        <f>IF(AND(C777&lt;&gt;"",D777&lt;&gt;"",E777&lt;&gt;"",F777&lt;&gt;""),Grunddaten!$G$4,"")</f>
        <v/>
      </c>
      <c r="H777" s="123"/>
      <c r="I777" s="161"/>
      <c r="J777" s="161"/>
      <c r="K777" s="161"/>
      <c r="L777" s="201"/>
      <c r="M777" s="143"/>
      <c r="N777" s="60"/>
      <c r="O777" s="61"/>
      <c r="P777" s="62"/>
      <c r="R777" s="16" t="str">
        <f t="shared" si="36"/>
        <v/>
      </c>
      <c r="S777" s="16" t="str">
        <f t="shared" si="37"/>
        <v/>
      </c>
      <c r="T777" s="16" t="str">
        <f t="shared" si="38"/>
        <v/>
      </c>
    </row>
    <row r="778" spans="2:20" ht="20.25" customHeight="1" x14ac:dyDescent="0.2">
      <c r="B778" s="130">
        <v>760</v>
      </c>
      <c r="C778" s="59"/>
      <c r="D778" s="59"/>
      <c r="E778" s="168"/>
      <c r="F778" s="204"/>
      <c r="G778" s="199" t="str">
        <f>IF(AND(C778&lt;&gt;"",D778&lt;&gt;"",E778&lt;&gt;"",F778&lt;&gt;""),Grunddaten!$G$4,"")</f>
        <v/>
      </c>
      <c r="H778" s="123"/>
      <c r="I778" s="161"/>
      <c r="J778" s="161"/>
      <c r="K778" s="161"/>
      <c r="L778" s="201"/>
      <c r="M778" s="143"/>
      <c r="N778" s="60"/>
      <c r="O778" s="61"/>
      <c r="P778" s="62"/>
      <c r="R778" s="16" t="str">
        <f t="shared" si="36"/>
        <v/>
      </c>
      <c r="S778" s="16" t="str">
        <f t="shared" si="37"/>
        <v/>
      </c>
      <c r="T778" s="16" t="str">
        <f t="shared" si="38"/>
        <v/>
      </c>
    </row>
    <row r="779" spans="2:20" ht="20.25" customHeight="1" x14ac:dyDescent="0.2">
      <c r="B779" s="130">
        <v>761</v>
      </c>
      <c r="C779" s="59"/>
      <c r="D779" s="59"/>
      <c r="E779" s="168"/>
      <c r="F779" s="204"/>
      <c r="G779" s="199" t="str">
        <f>IF(AND(C779&lt;&gt;"",D779&lt;&gt;"",E779&lt;&gt;"",F779&lt;&gt;""),Grunddaten!$G$4,"")</f>
        <v/>
      </c>
      <c r="H779" s="123"/>
      <c r="I779" s="161"/>
      <c r="J779" s="161"/>
      <c r="K779" s="161"/>
      <c r="L779" s="201"/>
      <c r="M779" s="143"/>
      <c r="N779" s="60"/>
      <c r="O779" s="61"/>
      <c r="P779" s="62"/>
      <c r="R779" s="16" t="str">
        <f t="shared" si="36"/>
        <v/>
      </c>
      <c r="S779" s="16" t="str">
        <f t="shared" si="37"/>
        <v/>
      </c>
      <c r="T779" s="16" t="str">
        <f t="shared" si="38"/>
        <v/>
      </c>
    </row>
    <row r="780" spans="2:20" ht="20.25" customHeight="1" x14ac:dyDescent="0.2">
      <c r="B780" s="130">
        <v>762</v>
      </c>
      <c r="C780" s="59"/>
      <c r="D780" s="59"/>
      <c r="E780" s="168"/>
      <c r="F780" s="204"/>
      <c r="G780" s="199" t="str">
        <f>IF(AND(C780&lt;&gt;"",D780&lt;&gt;"",E780&lt;&gt;"",F780&lt;&gt;""),Grunddaten!$G$4,"")</f>
        <v/>
      </c>
      <c r="H780" s="123"/>
      <c r="I780" s="161"/>
      <c r="J780" s="161"/>
      <c r="K780" s="161"/>
      <c r="L780" s="201"/>
      <c r="M780" s="143"/>
      <c r="N780" s="60"/>
      <c r="O780" s="61"/>
      <c r="P780" s="62"/>
      <c r="R780" s="16" t="str">
        <f t="shared" si="36"/>
        <v/>
      </c>
      <c r="S780" s="16" t="str">
        <f t="shared" si="37"/>
        <v/>
      </c>
      <c r="T780" s="16" t="str">
        <f t="shared" si="38"/>
        <v/>
      </c>
    </row>
    <row r="781" spans="2:20" ht="20.25" customHeight="1" x14ac:dyDescent="0.2">
      <c r="B781" s="130">
        <v>763</v>
      </c>
      <c r="C781" s="59"/>
      <c r="D781" s="59"/>
      <c r="E781" s="168"/>
      <c r="F781" s="204"/>
      <c r="G781" s="199" t="str">
        <f>IF(AND(C781&lt;&gt;"",D781&lt;&gt;"",E781&lt;&gt;"",F781&lt;&gt;""),Grunddaten!$G$4,"")</f>
        <v/>
      </c>
      <c r="H781" s="123"/>
      <c r="I781" s="161"/>
      <c r="J781" s="161"/>
      <c r="K781" s="161"/>
      <c r="L781" s="201"/>
      <c r="M781" s="143"/>
      <c r="N781" s="60"/>
      <c r="O781" s="61"/>
      <c r="P781" s="62"/>
      <c r="R781" s="16" t="str">
        <f t="shared" si="36"/>
        <v/>
      </c>
      <c r="S781" s="16" t="str">
        <f t="shared" si="37"/>
        <v/>
      </c>
      <c r="T781" s="16" t="str">
        <f t="shared" si="38"/>
        <v/>
      </c>
    </row>
    <row r="782" spans="2:20" ht="20.25" customHeight="1" x14ac:dyDescent="0.2">
      <c r="B782" s="130">
        <v>764</v>
      </c>
      <c r="C782" s="59"/>
      <c r="D782" s="59"/>
      <c r="E782" s="168"/>
      <c r="F782" s="204"/>
      <c r="G782" s="199" t="str">
        <f>IF(AND(C782&lt;&gt;"",D782&lt;&gt;"",E782&lt;&gt;"",F782&lt;&gt;""),Grunddaten!$G$4,"")</f>
        <v/>
      </c>
      <c r="H782" s="123"/>
      <c r="I782" s="161"/>
      <c r="J782" s="161"/>
      <c r="K782" s="161"/>
      <c r="L782" s="201"/>
      <c r="M782" s="143"/>
      <c r="N782" s="60"/>
      <c r="O782" s="61"/>
      <c r="P782" s="62"/>
      <c r="R782" s="16" t="str">
        <f t="shared" si="36"/>
        <v/>
      </c>
      <c r="S782" s="16" t="str">
        <f t="shared" si="37"/>
        <v/>
      </c>
      <c r="T782" s="16" t="str">
        <f t="shared" si="38"/>
        <v/>
      </c>
    </row>
    <row r="783" spans="2:20" ht="20.25" customHeight="1" x14ac:dyDescent="0.2">
      <c r="B783" s="130">
        <v>765</v>
      </c>
      <c r="C783" s="59"/>
      <c r="D783" s="59"/>
      <c r="E783" s="168"/>
      <c r="F783" s="204"/>
      <c r="G783" s="199" t="str">
        <f>IF(AND(C783&lt;&gt;"",D783&lt;&gt;"",E783&lt;&gt;"",F783&lt;&gt;""),Grunddaten!$G$4,"")</f>
        <v/>
      </c>
      <c r="H783" s="123"/>
      <c r="I783" s="161"/>
      <c r="J783" s="161"/>
      <c r="K783" s="161"/>
      <c r="L783" s="201"/>
      <c r="M783" s="143"/>
      <c r="N783" s="60"/>
      <c r="O783" s="61"/>
      <c r="P783" s="62"/>
      <c r="R783" s="16" t="str">
        <f t="shared" si="36"/>
        <v/>
      </c>
      <c r="S783" s="16" t="str">
        <f t="shared" si="37"/>
        <v/>
      </c>
      <c r="T783" s="16" t="str">
        <f t="shared" si="38"/>
        <v/>
      </c>
    </row>
    <row r="784" spans="2:20" ht="20.25" customHeight="1" x14ac:dyDescent="0.2">
      <c r="B784" s="130">
        <v>766</v>
      </c>
      <c r="C784" s="59"/>
      <c r="D784" s="59"/>
      <c r="E784" s="168"/>
      <c r="F784" s="204"/>
      <c r="G784" s="199" t="str">
        <f>IF(AND(C784&lt;&gt;"",D784&lt;&gt;"",E784&lt;&gt;"",F784&lt;&gt;""),Grunddaten!$G$4,"")</f>
        <v/>
      </c>
      <c r="H784" s="123"/>
      <c r="I784" s="161"/>
      <c r="J784" s="161"/>
      <c r="K784" s="161"/>
      <c r="L784" s="201"/>
      <c r="M784" s="143"/>
      <c r="N784" s="60"/>
      <c r="O784" s="61"/>
      <c r="P784" s="62"/>
      <c r="R784" s="16" t="str">
        <f t="shared" si="36"/>
        <v/>
      </c>
      <c r="S784" s="16" t="str">
        <f t="shared" si="37"/>
        <v/>
      </c>
      <c r="T784" s="16" t="str">
        <f t="shared" si="38"/>
        <v/>
      </c>
    </row>
    <row r="785" spans="2:20" ht="20.25" customHeight="1" x14ac:dyDescent="0.2">
      <c r="B785" s="130">
        <v>767</v>
      </c>
      <c r="C785" s="59"/>
      <c r="D785" s="59"/>
      <c r="E785" s="168"/>
      <c r="F785" s="204"/>
      <c r="G785" s="199" t="str">
        <f>IF(AND(C785&lt;&gt;"",D785&lt;&gt;"",E785&lt;&gt;"",F785&lt;&gt;""),Grunddaten!$G$4,"")</f>
        <v/>
      </c>
      <c r="H785" s="123"/>
      <c r="I785" s="161"/>
      <c r="J785" s="161"/>
      <c r="K785" s="161"/>
      <c r="L785" s="201"/>
      <c r="M785" s="143"/>
      <c r="N785" s="60"/>
      <c r="O785" s="61"/>
      <c r="P785" s="62"/>
      <c r="R785" s="16" t="str">
        <f t="shared" si="36"/>
        <v/>
      </c>
      <c r="S785" s="16" t="str">
        <f t="shared" si="37"/>
        <v/>
      </c>
      <c r="T785" s="16" t="str">
        <f t="shared" si="38"/>
        <v/>
      </c>
    </row>
    <row r="786" spans="2:20" ht="20.25" customHeight="1" x14ac:dyDescent="0.2">
      <c r="B786" s="130">
        <v>768</v>
      </c>
      <c r="C786" s="59"/>
      <c r="D786" s="59"/>
      <c r="E786" s="168"/>
      <c r="F786" s="204"/>
      <c r="G786" s="199" t="str">
        <f>IF(AND(C786&lt;&gt;"",D786&lt;&gt;"",E786&lt;&gt;"",F786&lt;&gt;""),Grunddaten!$G$4,"")</f>
        <v/>
      </c>
      <c r="H786" s="123"/>
      <c r="I786" s="161"/>
      <c r="J786" s="161"/>
      <c r="K786" s="161"/>
      <c r="L786" s="201"/>
      <c r="M786" s="143"/>
      <c r="N786" s="60"/>
      <c r="O786" s="61"/>
      <c r="P786" s="62"/>
      <c r="R786" s="16" t="str">
        <f t="shared" si="36"/>
        <v/>
      </c>
      <c r="S786" s="16" t="str">
        <f t="shared" si="37"/>
        <v/>
      </c>
      <c r="T786" s="16" t="str">
        <f t="shared" si="38"/>
        <v/>
      </c>
    </row>
    <row r="787" spans="2:20" ht="20.25" customHeight="1" x14ac:dyDescent="0.2">
      <c r="B787" s="130">
        <v>769</v>
      </c>
      <c r="C787" s="59"/>
      <c r="D787" s="59"/>
      <c r="E787" s="168"/>
      <c r="F787" s="204"/>
      <c r="G787" s="199" t="str">
        <f>IF(AND(C787&lt;&gt;"",D787&lt;&gt;"",E787&lt;&gt;"",F787&lt;&gt;""),Grunddaten!$G$4,"")</f>
        <v/>
      </c>
      <c r="H787" s="123"/>
      <c r="I787" s="161"/>
      <c r="J787" s="161"/>
      <c r="K787" s="161"/>
      <c r="L787" s="201"/>
      <c r="M787" s="143"/>
      <c r="N787" s="60"/>
      <c r="O787" s="61"/>
      <c r="P787" s="62"/>
      <c r="R787" s="16" t="str">
        <f t="shared" si="36"/>
        <v/>
      </c>
      <c r="S787" s="16" t="str">
        <f t="shared" si="37"/>
        <v/>
      </c>
      <c r="T787" s="16" t="str">
        <f t="shared" si="38"/>
        <v/>
      </c>
    </row>
    <row r="788" spans="2:20" ht="20.25" customHeight="1" x14ac:dyDescent="0.2">
      <c r="B788" s="130">
        <v>770</v>
      </c>
      <c r="C788" s="59"/>
      <c r="D788" s="59"/>
      <c r="E788" s="168"/>
      <c r="F788" s="204"/>
      <c r="G788" s="199" t="str">
        <f>IF(AND(C788&lt;&gt;"",D788&lt;&gt;"",E788&lt;&gt;"",F788&lt;&gt;""),Grunddaten!$G$4,"")</f>
        <v/>
      </c>
      <c r="H788" s="123"/>
      <c r="I788" s="161"/>
      <c r="J788" s="161"/>
      <c r="K788" s="161"/>
      <c r="L788" s="201"/>
      <c r="M788" s="143"/>
      <c r="N788" s="60"/>
      <c r="O788" s="61"/>
      <c r="P788" s="62"/>
      <c r="R788" s="16" t="str">
        <f t="shared" si="36"/>
        <v/>
      </c>
      <c r="S788" s="16" t="str">
        <f t="shared" si="37"/>
        <v/>
      </c>
      <c r="T788" s="16" t="str">
        <f t="shared" si="38"/>
        <v/>
      </c>
    </row>
    <row r="789" spans="2:20" ht="20.25" customHeight="1" x14ac:dyDescent="0.2">
      <c r="B789" s="130">
        <v>771</v>
      </c>
      <c r="C789" s="59"/>
      <c r="D789" s="59"/>
      <c r="E789" s="168"/>
      <c r="F789" s="204"/>
      <c r="G789" s="199" t="str">
        <f>IF(AND(C789&lt;&gt;"",D789&lt;&gt;"",E789&lt;&gt;"",F789&lt;&gt;""),Grunddaten!$G$4,"")</f>
        <v/>
      </c>
      <c r="H789" s="123"/>
      <c r="I789" s="161"/>
      <c r="J789" s="161"/>
      <c r="K789" s="161"/>
      <c r="L789" s="201"/>
      <c r="M789" s="143"/>
      <c r="N789" s="60"/>
      <c r="O789" s="61"/>
      <c r="P789" s="62"/>
      <c r="R789" s="16" t="str">
        <f t="shared" si="36"/>
        <v/>
      </c>
      <c r="S789" s="16" t="str">
        <f t="shared" si="37"/>
        <v/>
      </c>
      <c r="T789" s="16" t="str">
        <f t="shared" si="38"/>
        <v/>
      </c>
    </row>
    <row r="790" spans="2:20" ht="20.25" customHeight="1" x14ac:dyDescent="0.2">
      <c r="B790" s="130">
        <v>772</v>
      </c>
      <c r="C790" s="59"/>
      <c r="D790" s="59"/>
      <c r="E790" s="168"/>
      <c r="F790" s="204"/>
      <c r="G790" s="199" t="str">
        <f>IF(AND(C790&lt;&gt;"",D790&lt;&gt;"",E790&lt;&gt;"",F790&lt;&gt;""),Grunddaten!$G$4,"")</f>
        <v/>
      </c>
      <c r="H790" s="123"/>
      <c r="I790" s="161"/>
      <c r="J790" s="161"/>
      <c r="K790" s="161"/>
      <c r="L790" s="201"/>
      <c r="M790" s="143"/>
      <c r="N790" s="60"/>
      <c r="O790" s="61"/>
      <c r="P790" s="62"/>
      <c r="R790" s="16" t="str">
        <f t="shared" ref="R790:R853" si="39">IF(C790&lt;&gt;"",COUNTIFS($S$19:$S$918,TRIM(C790),$T$19:$T$918,TRIM(D790))&gt;1,"")</f>
        <v/>
      </c>
      <c r="S790" s="16" t="str">
        <f t="shared" si="37"/>
        <v/>
      </c>
      <c r="T790" s="16" t="str">
        <f t="shared" si="38"/>
        <v/>
      </c>
    </row>
    <row r="791" spans="2:20" ht="20.25" customHeight="1" x14ac:dyDescent="0.2">
      <c r="B791" s="130">
        <v>773</v>
      </c>
      <c r="C791" s="59"/>
      <c r="D791" s="59"/>
      <c r="E791" s="168"/>
      <c r="F791" s="204"/>
      <c r="G791" s="199" t="str">
        <f>IF(AND(C791&lt;&gt;"",D791&lt;&gt;"",E791&lt;&gt;"",F791&lt;&gt;""),Grunddaten!$G$4,"")</f>
        <v/>
      </c>
      <c r="H791" s="123"/>
      <c r="I791" s="161"/>
      <c r="J791" s="161"/>
      <c r="K791" s="161"/>
      <c r="L791" s="201"/>
      <c r="M791" s="143"/>
      <c r="N791" s="60"/>
      <c r="O791" s="61"/>
      <c r="P791" s="62"/>
      <c r="R791" s="16" t="str">
        <f t="shared" si="39"/>
        <v/>
      </c>
      <c r="S791" s="16" t="str">
        <f t="shared" si="37"/>
        <v/>
      </c>
      <c r="T791" s="16" t="str">
        <f t="shared" si="38"/>
        <v/>
      </c>
    </row>
    <row r="792" spans="2:20" ht="20.25" customHeight="1" x14ac:dyDescent="0.2">
      <c r="B792" s="130">
        <v>774</v>
      </c>
      <c r="C792" s="59"/>
      <c r="D792" s="59"/>
      <c r="E792" s="168"/>
      <c r="F792" s="204"/>
      <c r="G792" s="199" t="str">
        <f>IF(AND(C792&lt;&gt;"",D792&lt;&gt;"",E792&lt;&gt;"",F792&lt;&gt;""),Grunddaten!$G$4,"")</f>
        <v/>
      </c>
      <c r="H792" s="123"/>
      <c r="I792" s="161"/>
      <c r="J792" s="161"/>
      <c r="K792" s="161"/>
      <c r="L792" s="201"/>
      <c r="M792" s="143"/>
      <c r="N792" s="60"/>
      <c r="O792" s="61"/>
      <c r="P792" s="62"/>
      <c r="R792" s="16" t="str">
        <f t="shared" si="39"/>
        <v/>
      </c>
      <c r="S792" s="16" t="str">
        <f t="shared" si="37"/>
        <v/>
      </c>
      <c r="T792" s="16" t="str">
        <f t="shared" si="38"/>
        <v/>
      </c>
    </row>
    <row r="793" spans="2:20" ht="20.25" customHeight="1" x14ac:dyDescent="0.2">
      <c r="B793" s="130">
        <v>775</v>
      </c>
      <c r="C793" s="59"/>
      <c r="D793" s="59"/>
      <c r="E793" s="168"/>
      <c r="F793" s="204"/>
      <c r="G793" s="199" t="str">
        <f>IF(AND(C793&lt;&gt;"",D793&lt;&gt;"",E793&lt;&gt;"",F793&lt;&gt;""),Grunddaten!$G$4,"")</f>
        <v/>
      </c>
      <c r="H793" s="123"/>
      <c r="I793" s="161"/>
      <c r="J793" s="161"/>
      <c r="K793" s="161"/>
      <c r="L793" s="201"/>
      <c r="M793" s="143"/>
      <c r="N793" s="60"/>
      <c r="O793" s="61"/>
      <c r="P793" s="62"/>
      <c r="R793" s="16" t="str">
        <f t="shared" si="39"/>
        <v/>
      </c>
      <c r="S793" s="16" t="str">
        <f t="shared" si="37"/>
        <v/>
      </c>
      <c r="T793" s="16" t="str">
        <f t="shared" si="38"/>
        <v/>
      </c>
    </row>
    <row r="794" spans="2:20" ht="20.25" customHeight="1" x14ac:dyDescent="0.2">
      <c r="B794" s="130">
        <v>776</v>
      </c>
      <c r="C794" s="59"/>
      <c r="D794" s="59"/>
      <c r="E794" s="168"/>
      <c r="F794" s="204"/>
      <c r="G794" s="199" t="str">
        <f>IF(AND(C794&lt;&gt;"",D794&lt;&gt;"",E794&lt;&gt;"",F794&lt;&gt;""),Grunddaten!$G$4,"")</f>
        <v/>
      </c>
      <c r="H794" s="123"/>
      <c r="I794" s="161"/>
      <c r="J794" s="161"/>
      <c r="K794" s="161"/>
      <c r="L794" s="201"/>
      <c r="M794" s="143"/>
      <c r="N794" s="60"/>
      <c r="O794" s="61"/>
      <c r="P794" s="62"/>
      <c r="R794" s="16" t="str">
        <f t="shared" si="39"/>
        <v/>
      </c>
      <c r="S794" s="16" t="str">
        <f t="shared" si="37"/>
        <v/>
      </c>
      <c r="T794" s="16" t="str">
        <f t="shared" si="38"/>
        <v/>
      </c>
    </row>
    <row r="795" spans="2:20" ht="20.25" customHeight="1" x14ac:dyDescent="0.2">
      <c r="B795" s="130">
        <v>777</v>
      </c>
      <c r="C795" s="59"/>
      <c r="D795" s="59"/>
      <c r="E795" s="168"/>
      <c r="F795" s="204"/>
      <c r="G795" s="199" t="str">
        <f>IF(AND(C795&lt;&gt;"",D795&lt;&gt;"",E795&lt;&gt;"",F795&lt;&gt;""),Grunddaten!$G$4,"")</f>
        <v/>
      </c>
      <c r="H795" s="123"/>
      <c r="I795" s="161"/>
      <c r="J795" s="161"/>
      <c r="K795" s="161"/>
      <c r="L795" s="201"/>
      <c r="M795" s="143"/>
      <c r="N795" s="60"/>
      <c r="O795" s="61"/>
      <c r="P795" s="62"/>
      <c r="R795" s="16" t="str">
        <f t="shared" si="39"/>
        <v/>
      </c>
      <c r="S795" s="16" t="str">
        <f t="shared" si="37"/>
        <v/>
      </c>
      <c r="T795" s="16" t="str">
        <f t="shared" si="38"/>
        <v/>
      </c>
    </row>
    <row r="796" spans="2:20" ht="20.25" customHeight="1" x14ac:dyDescent="0.2">
      <c r="B796" s="130">
        <v>778</v>
      </c>
      <c r="C796" s="59"/>
      <c r="D796" s="59"/>
      <c r="E796" s="168"/>
      <c r="F796" s="204"/>
      <c r="G796" s="199" t="str">
        <f>IF(AND(C796&lt;&gt;"",D796&lt;&gt;"",E796&lt;&gt;"",F796&lt;&gt;""),Grunddaten!$G$4,"")</f>
        <v/>
      </c>
      <c r="H796" s="123"/>
      <c r="I796" s="161"/>
      <c r="J796" s="161"/>
      <c r="K796" s="161"/>
      <c r="L796" s="201"/>
      <c r="M796" s="143"/>
      <c r="N796" s="60"/>
      <c r="O796" s="61"/>
      <c r="P796" s="62"/>
      <c r="R796" s="16" t="str">
        <f t="shared" si="39"/>
        <v/>
      </c>
      <c r="S796" s="16" t="str">
        <f t="shared" ref="S796:S859" si="40">TRIM(C796)</f>
        <v/>
      </c>
      <c r="T796" s="16" t="str">
        <f t="shared" ref="T796:T859" si="41">TRIM(D796)</f>
        <v/>
      </c>
    </row>
    <row r="797" spans="2:20" ht="20.25" customHeight="1" x14ac:dyDescent="0.2">
      <c r="B797" s="130">
        <v>779</v>
      </c>
      <c r="C797" s="59"/>
      <c r="D797" s="59"/>
      <c r="E797" s="168"/>
      <c r="F797" s="204"/>
      <c r="G797" s="199" t="str">
        <f>IF(AND(C797&lt;&gt;"",D797&lt;&gt;"",E797&lt;&gt;"",F797&lt;&gt;""),Grunddaten!$G$4,"")</f>
        <v/>
      </c>
      <c r="H797" s="123"/>
      <c r="I797" s="161"/>
      <c r="J797" s="161"/>
      <c r="K797" s="161"/>
      <c r="L797" s="201"/>
      <c r="M797" s="143"/>
      <c r="N797" s="60"/>
      <c r="O797" s="61"/>
      <c r="P797" s="62"/>
      <c r="R797" s="16" t="str">
        <f t="shared" si="39"/>
        <v/>
      </c>
      <c r="S797" s="16" t="str">
        <f t="shared" si="40"/>
        <v/>
      </c>
      <c r="T797" s="16" t="str">
        <f t="shared" si="41"/>
        <v/>
      </c>
    </row>
    <row r="798" spans="2:20" ht="20.25" customHeight="1" x14ac:dyDescent="0.2">
      <c r="B798" s="130">
        <v>780</v>
      </c>
      <c r="C798" s="59"/>
      <c r="D798" s="59"/>
      <c r="E798" s="168"/>
      <c r="F798" s="204"/>
      <c r="G798" s="199" t="str">
        <f>IF(AND(C798&lt;&gt;"",D798&lt;&gt;"",E798&lt;&gt;"",F798&lt;&gt;""),Grunddaten!$G$4,"")</f>
        <v/>
      </c>
      <c r="H798" s="123"/>
      <c r="I798" s="161"/>
      <c r="J798" s="161"/>
      <c r="K798" s="161"/>
      <c r="L798" s="201"/>
      <c r="M798" s="143"/>
      <c r="N798" s="60"/>
      <c r="O798" s="61"/>
      <c r="P798" s="62"/>
      <c r="R798" s="16" t="str">
        <f t="shared" si="39"/>
        <v/>
      </c>
      <c r="S798" s="16" t="str">
        <f t="shared" si="40"/>
        <v/>
      </c>
      <c r="T798" s="16" t="str">
        <f t="shared" si="41"/>
        <v/>
      </c>
    </row>
    <row r="799" spans="2:20" ht="20.25" customHeight="1" x14ac:dyDescent="0.2">
      <c r="B799" s="130">
        <v>781</v>
      </c>
      <c r="C799" s="59"/>
      <c r="D799" s="59"/>
      <c r="E799" s="168"/>
      <c r="F799" s="204"/>
      <c r="G799" s="199" t="str">
        <f>IF(AND(C799&lt;&gt;"",D799&lt;&gt;"",E799&lt;&gt;"",F799&lt;&gt;""),Grunddaten!$G$4,"")</f>
        <v/>
      </c>
      <c r="H799" s="123"/>
      <c r="I799" s="161"/>
      <c r="J799" s="161"/>
      <c r="K799" s="161"/>
      <c r="L799" s="201"/>
      <c r="M799" s="143"/>
      <c r="N799" s="60"/>
      <c r="O799" s="61"/>
      <c r="P799" s="62"/>
      <c r="R799" s="16" t="str">
        <f t="shared" si="39"/>
        <v/>
      </c>
      <c r="S799" s="16" t="str">
        <f t="shared" si="40"/>
        <v/>
      </c>
      <c r="T799" s="16" t="str">
        <f t="shared" si="41"/>
        <v/>
      </c>
    </row>
    <row r="800" spans="2:20" ht="20.25" customHeight="1" x14ac:dyDescent="0.2">
      <c r="B800" s="130">
        <v>782</v>
      </c>
      <c r="C800" s="59"/>
      <c r="D800" s="59"/>
      <c r="E800" s="168"/>
      <c r="F800" s="204"/>
      <c r="G800" s="199" t="str">
        <f>IF(AND(C800&lt;&gt;"",D800&lt;&gt;"",E800&lt;&gt;"",F800&lt;&gt;""),Grunddaten!$G$4,"")</f>
        <v/>
      </c>
      <c r="H800" s="123"/>
      <c r="I800" s="161"/>
      <c r="J800" s="161"/>
      <c r="K800" s="161"/>
      <c r="L800" s="201"/>
      <c r="M800" s="143"/>
      <c r="N800" s="60"/>
      <c r="O800" s="61"/>
      <c r="P800" s="62"/>
      <c r="R800" s="16" t="str">
        <f t="shared" si="39"/>
        <v/>
      </c>
      <c r="S800" s="16" t="str">
        <f t="shared" si="40"/>
        <v/>
      </c>
      <c r="T800" s="16" t="str">
        <f t="shared" si="41"/>
        <v/>
      </c>
    </row>
    <row r="801" spans="2:20" ht="20.25" customHeight="1" x14ac:dyDescent="0.2">
      <c r="B801" s="130">
        <v>783</v>
      </c>
      <c r="C801" s="59"/>
      <c r="D801" s="59"/>
      <c r="E801" s="168"/>
      <c r="F801" s="204"/>
      <c r="G801" s="199" t="str">
        <f>IF(AND(C801&lt;&gt;"",D801&lt;&gt;"",E801&lt;&gt;"",F801&lt;&gt;""),Grunddaten!$G$4,"")</f>
        <v/>
      </c>
      <c r="H801" s="123"/>
      <c r="I801" s="161"/>
      <c r="J801" s="161"/>
      <c r="K801" s="161"/>
      <c r="L801" s="201"/>
      <c r="M801" s="143"/>
      <c r="N801" s="60"/>
      <c r="O801" s="61"/>
      <c r="P801" s="62"/>
      <c r="R801" s="16" t="str">
        <f t="shared" si="39"/>
        <v/>
      </c>
      <c r="S801" s="16" t="str">
        <f t="shared" si="40"/>
        <v/>
      </c>
      <c r="T801" s="16" t="str">
        <f t="shared" si="41"/>
        <v/>
      </c>
    </row>
    <row r="802" spans="2:20" ht="20.25" customHeight="1" x14ac:dyDescent="0.2">
      <c r="B802" s="130">
        <v>784</v>
      </c>
      <c r="C802" s="59"/>
      <c r="D802" s="59"/>
      <c r="E802" s="168"/>
      <c r="F802" s="204"/>
      <c r="G802" s="199" t="str">
        <f>IF(AND(C802&lt;&gt;"",D802&lt;&gt;"",E802&lt;&gt;"",F802&lt;&gt;""),Grunddaten!$G$4,"")</f>
        <v/>
      </c>
      <c r="H802" s="123"/>
      <c r="I802" s="161"/>
      <c r="J802" s="161"/>
      <c r="K802" s="161"/>
      <c r="L802" s="201"/>
      <c r="M802" s="143"/>
      <c r="N802" s="60"/>
      <c r="O802" s="61"/>
      <c r="P802" s="62"/>
      <c r="R802" s="16" t="str">
        <f t="shared" si="39"/>
        <v/>
      </c>
      <c r="S802" s="16" t="str">
        <f t="shared" si="40"/>
        <v/>
      </c>
      <c r="T802" s="16" t="str">
        <f t="shared" si="41"/>
        <v/>
      </c>
    </row>
    <row r="803" spans="2:20" ht="20.25" customHeight="1" x14ac:dyDescent="0.2">
      <c r="B803" s="130">
        <v>785</v>
      </c>
      <c r="C803" s="59"/>
      <c r="D803" s="59"/>
      <c r="E803" s="168"/>
      <c r="F803" s="204"/>
      <c r="G803" s="199" t="str">
        <f>IF(AND(C803&lt;&gt;"",D803&lt;&gt;"",E803&lt;&gt;"",F803&lt;&gt;""),Grunddaten!$G$4,"")</f>
        <v/>
      </c>
      <c r="H803" s="123"/>
      <c r="I803" s="161"/>
      <c r="J803" s="161"/>
      <c r="K803" s="161"/>
      <c r="L803" s="201"/>
      <c r="M803" s="143"/>
      <c r="N803" s="60"/>
      <c r="O803" s="61"/>
      <c r="P803" s="62"/>
      <c r="R803" s="16" t="str">
        <f t="shared" si="39"/>
        <v/>
      </c>
      <c r="S803" s="16" t="str">
        <f t="shared" si="40"/>
        <v/>
      </c>
      <c r="T803" s="16" t="str">
        <f t="shared" si="41"/>
        <v/>
      </c>
    </row>
    <row r="804" spans="2:20" ht="20.25" customHeight="1" x14ac:dyDescent="0.2">
      <c r="B804" s="130">
        <v>786</v>
      </c>
      <c r="C804" s="59"/>
      <c r="D804" s="59"/>
      <c r="E804" s="168"/>
      <c r="F804" s="204"/>
      <c r="G804" s="199" t="str">
        <f>IF(AND(C804&lt;&gt;"",D804&lt;&gt;"",E804&lt;&gt;"",F804&lt;&gt;""),Grunddaten!$G$4,"")</f>
        <v/>
      </c>
      <c r="H804" s="123"/>
      <c r="I804" s="161"/>
      <c r="J804" s="161"/>
      <c r="K804" s="161"/>
      <c r="L804" s="201"/>
      <c r="M804" s="143"/>
      <c r="N804" s="60"/>
      <c r="O804" s="61"/>
      <c r="P804" s="62"/>
      <c r="R804" s="16" t="str">
        <f t="shared" si="39"/>
        <v/>
      </c>
      <c r="S804" s="16" t="str">
        <f t="shared" si="40"/>
        <v/>
      </c>
      <c r="T804" s="16" t="str">
        <f t="shared" si="41"/>
        <v/>
      </c>
    </row>
    <row r="805" spans="2:20" ht="20.25" customHeight="1" x14ac:dyDescent="0.2">
      <c r="B805" s="130">
        <v>787</v>
      </c>
      <c r="C805" s="59"/>
      <c r="D805" s="59"/>
      <c r="E805" s="168"/>
      <c r="F805" s="204"/>
      <c r="G805" s="199" t="str">
        <f>IF(AND(C805&lt;&gt;"",D805&lt;&gt;"",E805&lt;&gt;"",F805&lt;&gt;""),Grunddaten!$G$4,"")</f>
        <v/>
      </c>
      <c r="H805" s="123"/>
      <c r="I805" s="161"/>
      <c r="J805" s="161"/>
      <c r="K805" s="161"/>
      <c r="L805" s="201"/>
      <c r="M805" s="143"/>
      <c r="N805" s="60"/>
      <c r="O805" s="61"/>
      <c r="P805" s="62"/>
      <c r="R805" s="16" t="str">
        <f t="shared" si="39"/>
        <v/>
      </c>
      <c r="S805" s="16" t="str">
        <f t="shared" si="40"/>
        <v/>
      </c>
      <c r="T805" s="16" t="str">
        <f t="shared" si="41"/>
        <v/>
      </c>
    </row>
    <row r="806" spans="2:20" ht="20.25" customHeight="1" x14ac:dyDescent="0.2">
      <c r="B806" s="130">
        <v>788</v>
      </c>
      <c r="C806" s="59"/>
      <c r="D806" s="59"/>
      <c r="E806" s="168"/>
      <c r="F806" s="204"/>
      <c r="G806" s="199" t="str">
        <f>IF(AND(C806&lt;&gt;"",D806&lt;&gt;"",E806&lt;&gt;"",F806&lt;&gt;""),Grunddaten!$G$4,"")</f>
        <v/>
      </c>
      <c r="H806" s="123"/>
      <c r="I806" s="161"/>
      <c r="J806" s="161"/>
      <c r="K806" s="161"/>
      <c r="L806" s="201"/>
      <c r="M806" s="143"/>
      <c r="N806" s="60"/>
      <c r="O806" s="61"/>
      <c r="P806" s="62"/>
      <c r="R806" s="16" t="str">
        <f t="shared" si="39"/>
        <v/>
      </c>
      <c r="S806" s="16" t="str">
        <f t="shared" si="40"/>
        <v/>
      </c>
      <c r="T806" s="16" t="str">
        <f t="shared" si="41"/>
        <v/>
      </c>
    </row>
    <row r="807" spans="2:20" ht="20.25" customHeight="1" x14ac:dyDescent="0.2">
      <c r="B807" s="130">
        <v>789</v>
      </c>
      <c r="C807" s="59"/>
      <c r="D807" s="59"/>
      <c r="E807" s="168"/>
      <c r="F807" s="204"/>
      <c r="G807" s="199" t="str">
        <f>IF(AND(C807&lt;&gt;"",D807&lt;&gt;"",E807&lt;&gt;"",F807&lt;&gt;""),Grunddaten!$G$4,"")</f>
        <v/>
      </c>
      <c r="H807" s="123"/>
      <c r="I807" s="161"/>
      <c r="J807" s="161"/>
      <c r="K807" s="161"/>
      <c r="L807" s="201"/>
      <c r="M807" s="143"/>
      <c r="N807" s="60"/>
      <c r="O807" s="61"/>
      <c r="P807" s="62"/>
      <c r="R807" s="16" t="str">
        <f t="shared" si="39"/>
        <v/>
      </c>
      <c r="S807" s="16" t="str">
        <f t="shared" si="40"/>
        <v/>
      </c>
      <c r="T807" s="16" t="str">
        <f t="shared" si="41"/>
        <v/>
      </c>
    </row>
    <row r="808" spans="2:20" ht="20.25" customHeight="1" x14ac:dyDescent="0.2">
      <c r="B808" s="130">
        <v>790</v>
      </c>
      <c r="C808" s="59"/>
      <c r="D808" s="59"/>
      <c r="E808" s="168"/>
      <c r="F808" s="204"/>
      <c r="G808" s="199" t="str">
        <f>IF(AND(C808&lt;&gt;"",D808&lt;&gt;"",E808&lt;&gt;"",F808&lt;&gt;""),Grunddaten!$G$4,"")</f>
        <v/>
      </c>
      <c r="H808" s="123"/>
      <c r="I808" s="161"/>
      <c r="J808" s="161"/>
      <c r="K808" s="161"/>
      <c r="L808" s="201"/>
      <c r="M808" s="143"/>
      <c r="N808" s="60"/>
      <c r="O808" s="61"/>
      <c r="P808" s="62"/>
      <c r="R808" s="16" t="str">
        <f t="shared" si="39"/>
        <v/>
      </c>
      <c r="S808" s="16" t="str">
        <f t="shared" si="40"/>
        <v/>
      </c>
      <c r="T808" s="16" t="str">
        <f t="shared" si="41"/>
        <v/>
      </c>
    </row>
    <row r="809" spans="2:20" ht="20.25" customHeight="1" x14ac:dyDescent="0.2">
      <c r="B809" s="130">
        <v>791</v>
      </c>
      <c r="C809" s="59"/>
      <c r="D809" s="59"/>
      <c r="E809" s="168"/>
      <c r="F809" s="204"/>
      <c r="G809" s="199" t="str">
        <f>IF(AND(C809&lt;&gt;"",D809&lt;&gt;"",E809&lt;&gt;"",F809&lt;&gt;""),Grunddaten!$G$4,"")</f>
        <v/>
      </c>
      <c r="H809" s="123"/>
      <c r="I809" s="161"/>
      <c r="J809" s="161"/>
      <c r="K809" s="161"/>
      <c r="L809" s="201"/>
      <c r="M809" s="143"/>
      <c r="N809" s="60"/>
      <c r="O809" s="61"/>
      <c r="P809" s="62"/>
      <c r="R809" s="16" t="str">
        <f t="shared" si="39"/>
        <v/>
      </c>
      <c r="S809" s="16" t="str">
        <f t="shared" si="40"/>
        <v/>
      </c>
      <c r="T809" s="16" t="str">
        <f t="shared" si="41"/>
        <v/>
      </c>
    </row>
    <row r="810" spans="2:20" ht="20.25" customHeight="1" x14ac:dyDescent="0.2">
      <c r="B810" s="130">
        <v>792</v>
      </c>
      <c r="C810" s="59"/>
      <c r="D810" s="59"/>
      <c r="E810" s="168"/>
      <c r="F810" s="204"/>
      <c r="G810" s="199" t="str">
        <f>IF(AND(C810&lt;&gt;"",D810&lt;&gt;"",E810&lt;&gt;"",F810&lt;&gt;""),Grunddaten!$G$4,"")</f>
        <v/>
      </c>
      <c r="H810" s="123"/>
      <c r="I810" s="161"/>
      <c r="J810" s="161"/>
      <c r="K810" s="161"/>
      <c r="L810" s="201"/>
      <c r="M810" s="143"/>
      <c r="N810" s="60"/>
      <c r="O810" s="61"/>
      <c r="P810" s="62"/>
      <c r="R810" s="16" t="str">
        <f t="shared" si="39"/>
        <v/>
      </c>
      <c r="S810" s="16" t="str">
        <f t="shared" si="40"/>
        <v/>
      </c>
      <c r="T810" s="16" t="str">
        <f t="shared" si="41"/>
        <v/>
      </c>
    </row>
    <row r="811" spans="2:20" ht="20.25" customHeight="1" x14ac:dyDescent="0.2">
      <c r="B811" s="130">
        <v>793</v>
      </c>
      <c r="C811" s="59"/>
      <c r="D811" s="59"/>
      <c r="E811" s="168"/>
      <c r="F811" s="204"/>
      <c r="G811" s="199" t="str">
        <f>IF(AND(C811&lt;&gt;"",D811&lt;&gt;"",E811&lt;&gt;"",F811&lt;&gt;""),Grunddaten!$G$4,"")</f>
        <v/>
      </c>
      <c r="H811" s="123"/>
      <c r="I811" s="161"/>
      <c r="J811" s="161"/>
      <c r="K811" s="161"/>
      <c r="L811" s="201"/>
      <c r="M811" s="143"/>
      <c r="N811" s="60"/>
      <c r="O811" s="61"/>
      <c r="P811" s="62"/>
      <c r="R811" s="16" t="str">
        <f t="shared" si="39"/>
        <v/>
      </c>
      <c r="S811" s="16" t="str">
        <f t="shared" si="40"/>
        <v/>
      </c>
      <c r="T811" s="16" t="str">
        <f t="shared" si="41"/>
        <v/>
      </c>
    </row>
    <row r="812" spans="2:20" ht="20.25" customHeight="1" x14ac:dyDescent="0.2">
      <c r="B812" s="130">
        <v>794</v>
      </c>
      <c r="C812" s="59"/>
      <c r="D812" s="59"/>
      <c r="E812" s="168"/>
      <c r="F812" s="204"/>
      <c r="G812" s="199" t="str">
        <f>IF(AND(C812&lt;&gt;"",D812&lt;&gt;"",E812&lt;&gt;"",F812&lt;&gt;""),Grunddaten!$G$4,"")</f>
        <v/>
      </c>
      <c r="H812" s="123"/>
      <c r="I812" s="161"/>
      <c r="J812" s="161"/>
      <c r="K812" s="161"/>
      <c r="L812" s="201"/>
      <c r="M812" s="143"/>
      <c r="N812" s="60"/>
      <c r="O812" s="61"/>
      <c r="P812" s="62"/>
      <c r="R812" s="16" t="str">
        <f t="shared" si="39"/>
        <v/>
      </c>
      <c r="S812" s="16" t="str">
        <f t="shared" si="40"/>
        <v/>
      </c>
      <c r="T812" s="16" t="str">
        <f t="shared" si="41"/>
        <v/>
      </c>
    </row>
    <row r="813" spans="2:20" ht="20.25" customHeight="1" x14ac:dyDescent="0.2">
      <c r="B813" s="130">
        <v>795</v>
      </c>
      <c r="C813" s="59"/>
      <c r="D813" s="59"/>
      <c r="E813" s="168"/>
      <c r="F813" s="204"/>
      <c r="G813" s="199" t="str">
        <f>IF(AND(C813&lt;&gt;"",D813&lt;&gt;"",E813&lt;&gt;"",F813&lt;&gt;""),Grunddaten!$G$4,"")</f>
        <v/>
      </c>
      <c r="H813" s="123"/>
      <c r="I813" s="161"/>
      <c r="J813" s="161"/>
      <c r="K813" s="161"/>
      <c r="L813" s="201"/>
      <c r="M813" s="143"/>
      <c r="N813" s="60"/>
      <c r="O813" s="61"/>
      <c r="P813" s="62"/>
      <c r="R813" s="16" t="str">
        <f t="shared" si="39"/>
        <v/>
      </c>
      <c r="S813" s="16" t="str">
        <f t="shared" si="40"/>
        <v/>
      </c>
      <c r="T813" s="16" t="str">
        <f t="shared" si="41"/>
        <v/>
      </c>
    </row>
    <row r="814" spans="2:20" ht="20.25" customHeight="1" x14ac:dyDescent="0.2">
      <c r="B814" s="130">
        <v>796</v>
      </c>
      <c r="C814" s="59"/>
      <c r="D814" s="59"/>
      <c r="E814" s="168"/>
      <c r="F814" s="204"/>
      <c r="G814" s="199" t="str">
        <f>IF(AND(C814&lt;&gt;"",D814&lt;&gt;"",E814&lt;&gt;"",F814&lt;&gt;""),Grunddaten!$G$4,"")</f>
        <v/>
      </c>
      <c r="H814" s="123"/>
      <c r="I814" s="161"/>
      <c r="J814" s="161"/>
      <c r="K814" s="161"/>
      <c r="L814" s="201"/>
      <c r="M814" s="143"/>
      <c r="N814" s="60"/>
      <c r="O814" s="61"/>
      <c r="P814" s="62"/>
      <c r="R814" s="16" t="str">
        <f t="shared" si="39"/>
        <v/>
      </c>
      <c r="S814" s="16" t="str">
        <f t="shared" si="40"/>
        <v/>
      </c>
      <c r="T814" s="16" t="str">
        <f t="shared" si="41"/>
        <v/>
      </c>
    </row>
    <row r="815" spans="2:20" ht="20.25" customHeight="1" x14ac:dyDescent="0.2">
      <c r="B815" s="130">
        <v>797</v>
      </c>
      <c r="C815" s="59"/>
      <c r="D815" s="59"/>
      <c r="E815" s="168"/>
      <c r="F815" s="204"/>
      <c r="G815" s="199" t="str">
        <f>IF(AND(C815&lt;&gt;"",D815&lt;&gt;"",E815&lt;&gt;"",F815&lt;&gt;""),Grunddaten!$G$4,"")</f>
        <v/>
      </c>
      <c r="H815" s="123"/>
      <c r="I815" s="161"/>
      <c r="J815" s="161"/>
      <c r="K815" s="161"/>
      <c r="L815" s="201"/>
      <c r="M815" s="143"/>
      <c r="N815" s="60"/>
      <c r="O815" s="61"/>
      <c r="P815" s="62"/>
      <c r="R815" s="16" t="str">
        <f t="shared" si="39"/>
        <v/>
      </c>
      <c r="S815" s="16" t="str">
        <f t="shared" si="40"/>
        <v/>
      </c>
      <c r="T815" s="16" t="str">
        <f t="shared" si="41"/>
        <v/>
      </c>
    </row>
    <row r="816" spans="2:20" ht="20.25" customHeight="1" x14ac:dyDescent="0.2">
      <c r="B816" s="130">
        <v>798</v>
      </c>
      <c r="C816" s="59"/>
      <c r="D816" s="59"/>
      <c r="E816" s="168"/>
      <c r="F816" s="204"/>
      <c r="G816" s="199" t="str">
        <f>IF(AND(C816&lt;&gt;"",D816&lt;&gt;"",E816&lt;&gt;"",F816&lt;&gt;""),Grunddaten!$G$4,"")</f>
        <v/>
      </c>
      <c r="H816" s="123"/>
      <c r="I816" s="161"/>
      <c r="J816" s="161"/>
      <c r="K816" s="161"/>
      <c r="L816" s="201"/>
      <c r="M816" s="143"/>
      <c r="N816" s="60"/>
      <c r="O816" s="61"/>
      <c r="P816" s="62"/>
      <c r="R816" s="16" t="str">
        <f t="shared" si="39"/>
        <v/>
      </c>
      <c r="S816" s="16" t="str">
        <f t="shared" si="40"/>
        <v/>
      </c>
      <c r="T816" s="16" t="str">
        <f t="shared" si="41"/>
        <v/>
      </c>
    </row>
    <row r="817" spans="2:20" ht="20.25" customHeight="1" x14ac:dyDescent="0.2">
      <c r="B817" s="130">
        <v>799</v>
      </c>
      <c r="C817" s="59"/>
      <c r="D817" s="59"/>
      <c r="E817" s="168"/>
      <c r="F817" s="204"/>
      <c r="G817" s="199" t="str">
        <f>IF(AND(C817&lt;&gt;"",D817&lt;&gt;"",E817&lt;&gt;"",F817&lt;&gt;""),Grunddaten!$G$4,"")</f>
        <v/>
      </c>
      <c r="H817" s="123"/>
      <c r="I817" s="161"/>
      <c r="J817" s="161"/>
      <c r="K817" s="161"/>
      <c r="L817" s="201"/>
      <c r="M817" s="143"/>
      <c r="N817" s="60"/>
      <c r="O817" s="61"/>
      <c r="P817" s="62"/>
      <c r="R817" s="16" t="str">
        <f t="shared" si="39"/>
        <v/>
      </c>
      <c r="S817" s="16" t="str">
        <f t="shared" si="40"/>
        <v/>
      </c>
      <c r="T817" s="16" t="str">
        <f t="shared" si="41"/>
        <v/>
      </c>
    </row>
    <row r="818" spans="2:20" ht="20.25" customHeight="1" x14ac:dyDescent="0.2">
      <c r="B818" s="130">
        <v>800</v>
      </c>
      <c r="C818" s="59"/>
      <c r="D818" s="59"/>
      <c r="E818" s="168"/>
      <c r="F818" s="204"/>
      <c r="G818" s="199" t="str">
        <f>IF(AND(C818&lt;&gt;"",D818&lt;&gt;"",E818&lt;&gt;"",F818&lt;&gt;""),Grunddaten!$G$4,"")</f>
        <v/>
      </c>
      <c r="H818" s="123"/>
      <c r="I818" s="161"/>
      <c r="J818" s="161"/>
      <c r="K818" s="161"/>
      <c r="L818" s="201"/>
      <c r="M818" s="143"/>
      <c r="N818" s="60"/>
      <c r="O818" s="61"/>
      <c r="P818" s="62"/>
      <c r="R818" s="16" t="str">
        <f t="shared" si="39"/>
        <v/>
      </c>
      <c r="S818" s="16" t="str">
        <f t="shared" si="40"/>
        <v/>
      </c>
      <c r="T818" s="16" t="str">
        <f t="shared" si="41"/>
        <v/>
      </c>
    </row>
    <row r="819" spans="2:20" ht="20.25" customHeight="1" x14ac:dyDescent="0.2">
      <c r="B819" s="130">
        <v>801</v>
      </c>
      <c r="C819" s="59"/>
      <c r="D819" s="59"/>
      <c r="E819" s="168"/>
      <c r="F819" s="204"/>
      <c r="G819" s="199" t="str">
        <f>IF(AND(C819&lt;&gt;"",D819&lt;&gt;"",E819&lt;&gt;"",F819&lt;&gt;""),Grunddaten!$G$4,"")</f>
        <v/>
      </c>
      <c r="H819" s="123"/>
      <c r="I819" s="161"/>
      <c r="J819" s="161"/>
      <c r="K819" s="161"/>
      <c r="L819" s="201"/>
      <c r="M819" s="143"/>
      <c r="N819" s="60"/>
      <c r="O819" s="61"/>
      <c r="P819" s="62"/>
      <c r="R819" s="16" t="str">
        <f t="shared" si="39"/>
        <v/>
      </c>
      <c r="S819" s="16" t="str">
        <f t="shared" si="40"/>
        <v/>
      </c>
      <c r="T819" s="16" t="str">
        <f t="shared" si="41"/>
        <v/>
      </c>
    </row>
    <row r="820" spans="2:20" ht="20.25" customHeight="1" x14ac:dyDescent="0.2">
      <c r="B820" s="130">
        <v>802</v>
      </c>
      <c r="C820" s="59"/>
      <c r="D820" s="59"/>
      <c r="E820" s="168"/>
      <c r="F820" s="204"/>
      <c r="G820" s="199" t="str">
        <f>IF(AND(C820&lt;&gt;"",D820&lt;&gt;"",E820&lt;&gt;"",F820&lt;&gt;""),Grunddaten!$G$4,"")</f>
        <v/>
      </c>
      <c r="H820" s="123"/>
      <c r="I820" s="161"/>
      <c r="J820" s="161"/>
      <c r="K820" s="161"/>
      <c r="L820" s="201"/>
      <c r="M820" s="143"/>
      <c r="N820" s="60"/>
      <c r="O820" s="61"/>
      <c r="P820" s="62"/>
      <c r="R820" s="16" t="str">
        <f t="shared" si="39"/>
        <v/>
      </c>
      <c r="S820" s="16" t="str">
        <f t="shared" si="40"/>
        <v/>
      </c>
      <c r="T820" s="16" t="str">
        <f t="shared" si="41"/>
        <v/>
      </c>
    </row>
    <row r="821" spans="2:20" ht="20.25" customHeight="1" x14ac:dyDescent="0.2">
      <c r="B821" s="130">
        <v>803</v>
      </c>
      <c r="C821" s="59"/>
      <c r="D821" s="59"/>
      <c r="E821" s="168"/>
      <c r="F821" s="204"/>
      <c r="G821" s="199" t="str">
        <f>IF(AND(C821&lt;&gt;"",D821&lt;&gt;"",E821&lt;&gt;"",F821&lt;&gt;""),Grunddaten!$G$4,"")</f>
        <v/>
      </c>
      <c r="H821" s="123"/>
      <c r="I821" s="161"/>
      <c r="J821" s="161"/>
      <c r="K821" s="161"/>
      <c r="L821" s="201"/>
      <c r="M821" s="143"/>
      <c r="N821" s="60"/>
      <c r="O821" s="61"/>
      <c r="P821" s="62"/>
      <c r="R821" s="16" t="str">
        <f t="shared" si="39"/>
        <v/>
      </c>
      <c r="S821" s="16" t="str">
        <f t="shared" si="40"/>
        <v/>
      </c>
      <c r="T821" s="16" t="str">
        <f t="shared" si="41"/>
        <v/>
      </c>
    </row>
    <row r="822" spans="2:20" ht="20.25" customHeight="1" x14ac:dyDescent="0.2">
      <c r="B822" s="130">
        <v>804</v>
      </c>
      <c r="C822" s="59"/>
      <c r="D822" s="59"/>
      <c r="E822" s="168"/>
      <c r="F822" s="204"/>
      <c r="G822" s="199" t="str">
        <f>IF(AND(C822&lt;&gt;"",D822&lt;&gt;"",E822&lt;&gt;"",F822&lt;&gt;""),Grunddaten!$G$4,"")</f>
        <v/>
      </c>
      <c r="H822" s="123"/>
      <c r="I822" s="161"/>
      <c r="J822" s="161"/>
      <c r="K822" s="161"/>
      <c r="L822" s="201"/>
      <c r="M822" s="143"/>
      <c r="N822" s="60"/>
      <c r="O822" s="61"/>
      <c r="P822" s="62"/>
      <c r="R822" s="16" t="str">
        <f t="shared" si="39"/>
        <v/>
      </c>
      <c r="S822" s="16" t="str">
        <f t="shared" si="40"/>
        <v/>
      </c>
      <c r="T822" s="16" t="str">
        <f t="shared" si="41"/>
        <v/>
      </c>
    </row>
    <row r="823" spans="2:20" ht="20.25" customHeight="1" x14ac:dyDescent="0.2">
      <c r="B823" s="130">
        <v>805</v>
      </c>
      <c r="C823" s="59"/>
      <c r="D823" s="59"/>
      <c r="E823" s="168"/>
      <c r="F823" s="204"/>
      <c r="G823" s="199" t="str">
        <f>IF(AND(C823&lt;&gt;"",D823&lt;&gt;"",E823&lt;&gt;"",F823&lt;&gt;""),Grunddaten!$G$4,"")</f>
        <v/>
      </c>
      <c r="H823" s="123"/>
      <c r="I823" s="161"/>
      <c r="J823" s="161"/>
      <c r="K823" s="161"/>
      <c r="L823" s="201"/>
      <c r="M823" s="143"/>
      <c r="N823" s="60"/>
      <c r="O823" s="61"/>
      <c r="P823" s="62"/>
      <c r="R823" s="16" t="str">
        <f t="shared" si="39"/>
        <v/>
      </c>
      <c r="S823" s="16" t="str">
        <f t="shared" si="40"/>
        <v/>
      </c>
      <c r="T823" s="16" t="str">
        <f t="shared" si="41"/>
        <v/>
      </c>
    </row>
    <row r="824" spans="2:20" ht="20.25" customHeight="1" x14ac:dyDescent="0.2">
      <c r="B824" s="130">
        <v>806</v>
      </c>
      <c r="C824" s="59"/>
      <c r="D824" s="59"/>
      <c r="E824" s="168"/>
      <c r="F824" s="204"/>
      <c r="G824" s="199" t="str">
        <f>IF(AND(C824&lt;&gt;"",D824&lt;&gt;"",E824&lt;&gt;"",F824&lt;&gt;""),Grunddaten!$G$4,"")</f>
        <v/>
      </c>
      <c r="H824" s="123"/>
      <c r="I824" s="161"/>
      <c r="J824" s="161"/>
      <c r="K824" s="161"/>
      <c r="L824" s="201"/>
      <c r="M824" s="143"/>
      <c r="N824" s="60"/>
      <c r="O824" s="61"/>
      <c r="P824" s="62"/>
      <c r="R824" s="16" t="str">
        <f t="shared" si="39"/>
        <v/>
      </c>
      <c r="S824" s="16" t="str">
        <f t="shared" si="40"/>
        <v/>
      </c>
      <c r="T824" s="16" t="str">
        <f t="shared" si="41"/>
        <v/>
      </c>
    </row>
    <row r="825" spans="2:20" ht="20.25" customHeight="1" x14ac:dyDescent="0.2">
      <c r="B825" s="130">
        <v>807</v>
      </c>
      <c r="C825" s="59"/>
      <c r="D825" s="59"/>
      <c r="E825" s="168"/>
      <c r="F825" s="204"/>
      <c r="G825" s="199" t="str">
        <f>IF(AND(C825&lt;&gt;"",D825&lt;&gt;"",E825&lt;&gt;"",F825&lt;&gt;""),Grunddaten!$G$4,"")</f>
        <v/>
      </c>
      <c r="H825" s="123"/>
      <c r="I825" s="161"/>
      <c r="J825" s="161"/>
      <c r="K825" s="161"/>
      <c r="L825" s="201"/>
      <c r="M825" s="143"/>
      <c r="N825" s="60"/>
      <c r="O825" s="61"/>
      <c r="P825" s="62"/>
      <c r="R825" s="16" t="str">
        <f t="shared" si="39"/>
        <v/>
      </c>
      <c r="S825" s="16" t="str">
        <f t="shared" si="40"/>
        <v/>
      </c>
      <c r="T825" s="16" t="str">
        <f t="shared" si="41"/>
        <v/>
      </c>
    </row>
    <row r="826" spans="2:20" ht="20.25" customHeight="1" x14ac:dyDescent="0.2">
      <c r="B826" s="130">
        <v>808</v>
      </c>
      <c r="C826" s="59"/>
      <c r="D826" s="59"/>
      <c r="E826" s="168"/>
      <c r="F826" s="204"/>
      <c r="G826" s="199" t="str">
        <f>IF(AND(C826&lt;&gt;"",D826&lt;&gt;"",E826&lt;&gt;"",F826&lt;&gt;""),Grunddaten!$G$4,"")</f>
        <v/>
      </c>
      <c r="H826" s="123"/>
      <c r="I826" s="161"/>
      <c r="J826" s="161"/>
      <c r="K826" s="161"/>
      <c r="L826" s="201"/>
      <c r="M826" s="143"/>
      <c r="N826" s="60"/>
      <c r="O826" s="61"/>
      <c r="P826" s="62"/>
      <c r="R826" s="16" t="str">
        <f t="shared" si="39"/>
        <v/>
      </c>
      <c r="S826" s="16" t="str">
        <f t="shared" si="40"/>
        <v/>
      </c>
      <c r="T826" s="16" t="str">
        <f t="shared" si="41"/>
        <v/>
      </c>
    </row>
    <row r="827" spans="2:20" ht="20.25" customHeight="1" x14ac:dyDescent="0.2">
      <c r="B827" s="130">
        <v>809</v>
      </c>
      <c r="C827" s="59"/>
      <c r="D827" s="59"/>
      <c r="E827" s="168"/>
      <c r="F827" s="204"/>
      <c r="G827" s="199" t="str">
        <f>IF(AND(C827&lt;&gt;"",D827&lt;&gt;"",E827&lt;&gt;"",F827&lt;&gt;""),Grunddaten!$G$4,"")</f>
        <v/>
      </c>
      <c r="H827" s="123"/>
      <c r="I827" s="161"/>
      <c r="J827" s="161"/>
      <c r="K827" s="161"/>
      <c r="L827" s="201"/>
      <c r="M827" s="143"/>
      <c r="N827" s="60"/>
      <c r="O827" s="61"/>
      <c r="P827" s="62"/>
      <c r="R827" s="16" t="str">
        <f t="shared" si="39"/>
        <v/>
      </c>
      <c r="S827" s="16" t="str">
        <f t="shared" si="40"/>
        <v/>
      </c>
      <c r="T827" s="16" t="str">
        <f t="shared" si="41"/>
        <v/>
      </c>
    </row>
    <row r="828" spans="2:20" ht="20.25" customHeight="1" x14ac:dyDescent="0.2">
      <c r="B828" s="130">
        <v>810</v>
      </c>
      <c r="C828" s="59"/>
      <c r="D828" s="59"/>
      <c r="E828" s="168"/>
      <c r="F828" s="204"/>
      <c r="G828" s="199" t="str">
        <f>IF(AND(C828&lt;&gt;"",D828&lt;&gt;"",E828&lt;&gt;"",F828&lt;&gt;""),Grunddaten!$G$4,"")</f>
        <v/>
      </c>
      <c r="H828" s="123"/>
      <c r="I828" s="161"/>
      <c r="J828" s="161"/>
      <c r="K828" s="161"/>
      <c r="L828" s="201"/>
      <c r="M828" s="143"/>
      <c r="N828" s="60"/>
      <c r="O828" s="61"/>
      <c r="P828" s="62"/>
      <c r="R828" s="16" t="str">
        <f t="shared" si="39"/>
        <v/>
      </c>
      <c r="S828" s="16" t="str">
        <f t="shared" si="40"/>
        <v/>
      </c>
      <c r="T828" s="16" t="str">
        <f t="shared" si="41"/>
        <v/>
      </c>
    </row>
    <row r="829" spans="2:20" ht="20.25" customHeight="1" x14ac:dyDescent="0.2">
      <c r="B829" s="130">
        <v>811</v>
      </c>
      <c r="C829" s="59"/>
      <c r="D829" s="59"/>
      <c r="E829" s="168"/>
      <c r="F829" s="204"/>
      <c r="G829" s="199" t="str">
        <f>IF(AND(C829&lt;&gt;"",D829&lt;&gt;"",E829&lt;&gt;"",F829&lt;&gt;""),Grunddaten!$G$4,"")</f>
        <v/>
      </c>
      <c r="H829" s="123"/>
      <c r="I829" s="161"/>
      <c r="J829" s="161"/>
      <c r="K829" s="161"/>
      <c r="L829" s="201"/>
      <c r="M829" s="143"/>
      <c r="N829" s="60"/>
      <c r="O829" s="61"/>
      <c r="P829" s="62"/>
      <c r="R829" s="16" t="str">
        <f t="shared" si="39"/>
        <v/>
      </c>
      <c r="S829" s="16" t="str">
        <f t="shared" si="40"/>
        <v/>
      </c>
      <c r="T829" s="16" t="str">
        <f t="shared" si="41"/>
        <v/>
      </c>
    </row>
    <row r="830" spans="2:20" ht="20.25" customHeight="1" x14ac:dyDescent="0.2">
      <c r="B830" s="130">
        <v>812</v>
      </c>
      <c r="C830" s="59"/>
      <c r="D830" s="59"/>
      <c r="E830" s="168"/>
      <c r="F830" s="204"/>
      <c r="G830" s="199" t="str">
        <f>IF(AND(C830&lt;&gt;"",D830&lt;&gt;"",E830&lt;&gt;"",F830&lt;&gt;""),Grunddaten!$G$4,"")</f>
        <v/>
      </c>
      <c r="H830" s="123"/>
      <c r="I830" s="161"/>
      <c r="J830" s="161"/>
      <c r="K830" s="161"/>
      <c r="L830" s="201"/>
      <c r="M830" s="143"/>
      <c r="N830" s="60"/>
      <c r="O830" s="61"/>
      <c r="P830" s="62"/>
      <c r="R830" s="16" t="str">
        <f t="shared" si="39"/>
        <v/>
      </c>
      <c r="S830" s="16" t="str">
        <f t="shared" si="40"/>
        <v/>
      </c>
      <c r="T830" s="16" t="str">
        <f t="shared" si="41"/>
        <v/>
      </c>
    </row>
    <row r="831" spans="2:20" ht="20.25" customHeight="1" x14ac:dyDescent="0.2">
      <c r="B831" s="130">
        <v>813</v>
      </c>
      <c r="C831" s="59"/>
      <c r="D831" s="59"/>
      <c r="E831" s="168"/>
      <c r="F831" s="204"/>
      <c r="G831" s="199" t="str">
        <f>IF(AND(C831&lt;&gt;"",D831&lt;&gt;"",E831&lt;&gt;"",F831&lt;&gt;""),Grunddaten!$G$4,"")</f>
        <v/>
      </c>
      <c r="H831" s="123"/>
      <c r="I831" s="161"/>
      <c r="J831" s="161"/>
      <c r="K831" s="161"/>
      <c r="L831" s="201"/>
      <c r="M831" s="143"/>
      <c r="N831" s="60"/>
      <c r="O831" s="61"/>
      <c r="P831" s="62"/>
      <c r="R831" s="16" t="str">
        <f t="shared" si="39"/>
        <v/>
      </c>
      <c r="S831" s="16" t="str">
        <f t="shared" si="40"/>
        <v/>
      </c>
      <c r="T831" s="16" t="str">
        <f t="shared" si="41"/>
        <v/>
      </c>
    </row>
    <row r="832" spans="2:20" ht="20.25" customHeight="1" x14ac:dyDescent="0.2">
      <c r="B832" s="130">
        <v>814</v>
      </c>
      <c r="C832" s="59"/>
      <c r="D832" s="59"/>
      <c r="E832" s="168"/>
      <c r="F832" s="204"/>
      <c r="G832" s="199" t="str">
        <f>IF(AND(C832&lt;&gt;"",D832&lt;&gt;"",E832&lt;&gt;"",F832&lt;&gt;""),Grunddaten!$G$4,"")</f>
        <v/>
      </c>
      <c r="H832" s="123"/>
      <c r="I832" s="161"/>
      <c r="J832" s="161"/>
      <c r="K832" s="161"/>
      <c r="L832" s="201"/>
      <c r="M832" s="143"/>
      <c r="N832" s="60"/>
      <c r="O832" s="61"/>
      <c r="P832" s="62"/>
      <c r="R832" s="16" t="str">
        <f t="shared" si="39"/>
        <v/>
      </c>
      <c r="S832" s="16" t="str">
        <f t="shared" si="40"/>
        <v/>
      </c>
      <c r="T832" s="16" t="str">
        <f t="shared" si="41"/>
        <v/>
      </c>
    </row>
    <row r="833" spans="2:20" ht="20.25" customHeight="1" x14ac:dyDescent="0.2">
      <c r="B833" s="130">
        <v>815</v>
      </c>
      <c r="C833" s="59"/>
      <c r="D833" s="59"/>
      <c r="E833" s="168"/>
      <c r="F833" s="204"/>
      <c r="G833" s="199" t="str">
        <f>IF(AND(C833&lt;&gt;"",D833&lt;&gt;"",E833&lt;&gt;"",F833&lt;&gt;""),Grunddaten!$G$4,"")</f>
        <v/>
      </c>
      <c r="H833" s="123"/>
      <c r="I833" s="161"/>
      <c r="J833" s="161"/>
      <c r="K833" s="161"/>
      <c r="L833" s="201"/>
      <c r="M833" s="143"/>
      <c r="N833" s="60"/>
      <c r="O833" s="61"/>
      <c r="P833" s="62"/>
      <c r="R833" s="16" t="str">
        <f t="shared" si="39"/>
        <v/>
      </c>
      <c r="S833" s="16" t="str">
        <f t="shared" si="40"/>
        <v/>
      </c>
      <c r="T833" s="16" t="str">
        <f t="shared" si="41"/>
        <v/>
      </c>
    </row>
    <row r="834" spans="2:20" ht="20.25" customHeight="1" x14ac:dyDescent="0.2">
      <c r="B834" s="130">
        <v>816</v>
      </c>
      <c r="C834" s="59"/>
      <c r="D834" s="59"/>
      <c r="E834" s="168"/>
      <c r="F834" s="204"/>
      <c r="G834" s="199" t="str">
        <f>IF(AND(C834&lt;&gt;"",D834&lt;&gt;"",E834&lt;&gt;"",F834&lt;&gt;""),Grunddaten!$G$4,"")</f>
        <v/>
      </c>
      <c r="H834" s="123"/>
      <c r="I834" s="161"/>
      <c r="J834" s="161"/>
      <c r="K834" s="161"/>
      <c r="L834" s="201"/>
      <c r="M834" s="143"/>
      <c r="N834" s="60"/>
      <c r="O834" s="61"/>
      <c r="P834" s="62"/>
      <c r="R834" s="16" t="str">
        <f t="shared" si="39"/>
        <v/>
      </c>
      <c r="S834" s="16" t="str">
        <f t="shared" si="40"/>
        <v/>
      </c>
      <c r="T834" s="16" t="str">
        <f t="shared" si="41"/>
        <v/>
      </c>
    </row>
    <row r="835" spans="2:20" ht="20.25" customHeight="1" x14ac:dyDescent="0.2">
      <c r="B835" s="130">
        <v>817</v>
      </c>
      <c r="C835" s="59"/>
      <c r="D835" s="59"/>
      <c r="E835" s="168"/>
      <c r="F835" s="204"/>
      <c r="G835" s="199" t="str">
        <f>IF(AND(C835&lt;&gt;"",D835&lt;&gt;"",E835&lt;&gt;"",F835&lt;&gt;""),Grunddaten!$G$4,"")</f>
        <v/>
      </c>
      <c r="H835" s="123"/>
      <c r="I835" s="161"/>
      <c r="J835" s="161"/>
      <c r="K835" s="161"/>
      <c r="L835" s="201"/>
      <c r="M835" s="143"/>
      <c r="N835" s="60"/>
      <c r="O835" s="61"/>
      <c r="P835" s="62"/>
      <c r="R835" s="16" t="str">
        <f t="shared" si="39"/>
        <v/>
      </c>
      <c r="S835" s="16" t="str">
        <f t="shared" si="40"/>
        <v/>
      </c>
      <c r="T835" s="16" t="str">
        <f t="shared" si="41"/>
        <v/>
      </c>
    </row>
    <row r="836" spans="2:20" ht="20.25" customHeight="1" x14ac:dyDescent="0.2">
      <c r="B836" s="130">
        <v>818</v>
      </c>
      <c r="C836" s="59"/>
      <c r="D836" s="59"/>
      <c r="E836" s="168"/>
      <c r="F836" s="204"/>
      <c r="G836" s="199" t="str">
        <f>IF(AND(C836&lt;&gt;"",D836&lt;&gt;"",E836&lt;&gt;"",F836&lt;&gt;""),Grunddaten!$G$4,"")</f>
        <v/>
      </c>
      <c r="H836" s="123"/>
      <c r="I836" s="161"/>
      <c r="J836" s="161"/>
      <c r="K836" s="161"/>
      <c r="L836" s="201"/>
      <c r="M836" s="143"/>
      <c r="N836" s="60"/>
      <c r="O836" s="61"/>
      <c r="P836" s="62"/>
      <c r="R836" s="16" t="str">
        <f t="shared" si="39"/>
        <v/>
      </c>
      <c r="S836" s="16" t="str">
        <f t="shared" si="40"/>
        <v/>
      </c>
      <c r="T836" s="16" t="str">
        <f t="shared" si="41"/>
        <v/>
      </c>
    </row>
    <row r="837" spans="2:20" ht="20.25" customHeight="1" x14ac:dyDescent="0.2">
      <c r="B837" s="130">
        <v>819</v>
      </c>
      <c r="C837" s="59"/>
      <c r="D837" s="59"/>
      <c r="E837" s="168"/>
      <c r="F837" s="204"/>
      <c r="G837" s="199" t="str">
        <f>IF(AND(C837&lt;&gt;"",D837&lt;&gt;"",E837&lt;&gt;"",F837&lt;&gt;""),Grunddaten!$G$4,"")</f>
        <v/>
      </c>
      <c r="H837" s="123"/>
      <c r="I837" s="161"/>
      <c r="J837" s="161"/>
      <c r="K837" s="161"/>
      <c r="L837" s="201"/>
      <c r="M837" s="143"/>
      <c r="N837" s="60"/>
      <c r="O837" s="61"/>
      <c r="P837" s="62"/>
      <c r="R837" s="16" t="str">
        <f t="shared" si="39"/>
        <v/>
      </c>
      <c r="S837" s="16" t="str">
        <f t="shared" si="40"/>
        <v/>
      </c>
      <c r="T837" s="16" t="str">
        <f t="shared" si="41"/>
        <v/>
      </c>
    </row>
    <row r="838" spans="2:20" ht="20.25" customHeight="1" x14ac:dyDescent="0.2">
      <c r="B838" s="130">
        <v>820</v>
      </c>
      <c r="C838" s="59"/>
      <c r="D838" s="59"/>
      <c r="E838" s="168"/>
      <c r="F838" s="204"/>
      <c r="G838" s="199" t="str">
        <f>IF(AND(C838&lt;&gt;"",D838&lt;&gt;"",E838&lt;&gt;"",F838&lt;&gt;""),Grunddaten!$G$4,"")</f>
        <v/>
      </c>
      <c r="H838" s="123"/>
      <c r="I838" s="161"/>
      <c r="J838" s="161"/>
      <c r="K838" s="161"/>
      <c r="L838" s="201"/>
      <c r="M838" s="143"/>
      <c r="N838" s="60"/>
      <c r="O838" s="61"/>
      <c r="P838" s="62"/>
      <c r="R838" s="16" t="str">
        <f t="shared" si="39"/>
        <v/>
      </c>
      <c r="S838" s="16" t="str">
        <f t="shared" si="40"/>
        <v/>
      </c>
      <c r="T838" s="16" t="str">
        <f t="shared" si="41"/>
        <v/>
      </c>
    </row>
    <row r="839" spans="2:20" ht="20.25" customHeight="1" x14ac:dyDescent="0.2">
      <c r="B839" s="130">
        <v>821</v>
      </c>
      <c r="C839" s="59"/>
      <c r="D839" s="59"/>
      <c r="E839" s="168"/>
      <c r="F839" s="204"/>
      <c r="G839" s="199" t="str">
        <f>IF(AND(C839&lt;&gt;"",D839&lt;&gt;"",E839&lt;&gt;"",F839&lt;&gt;""),Grunddaten!$G$4,"")</f>
        <v/>
      </c>
      <c r="H839" s="123"/>
      <c r="I839" s="161"/>
      <c r="J839" s="161"/>
      <c r="K839" s="161"/>
      <c r="L839" s="201"/>
      <c r="M839" s="143"/>
      <c r="N839" s="60"/>
      <c r="O839" s="61"/>
      <c r="P839" s="62"/>
      <c r="R839" s="16" t="str">
        <f t="shared" si="39"/>
        <v/>
      </c>
      <c r="S839" s="16" t="str">
        <f t="shared" si="40"/>
        <v/>
      </c>
      <c r="T839" s="16" t="str">
        <f t="shared" si="41"/>
        <v/>
      </c>
    </row>
    <row r="840" spans="2:20" ht="20.25" customHeight="1" x14ac:dyDescent="0.2">
      <c r="B840" s="130">
        <v>822</v>
      </c>
      <c r="C840" s="59"/>
      <c r="D840" s="59"/>
      <c r="E840" s="168"/>
      <c r="F840" s="204"/>
      <c r="G840" s="199" t="str">
        <f>IF(AND(C840&lt;&gt;"",D840&lt;&gt;"",E840&lt;&gt;"",F840&lt;&gt;""),Grunddaten!$G$4,"")</f>
        <v/>
      </c>
      <c r="H840" s="123"/>
      <c r="I840" s="161"/>
      <c r="J840" s="161"/>
      <c r="K840" s="161"/>
      <c r="L840" s="201"/>
      <c r="M840" s="143"/>
      <c r="N840" s="60"/>
      <c r="O840" s="61"/>
      <c r="P840" s="62"/>
      <c r="R840" s="16" t="str">
        <f t="shared" si="39"/>
        <v/>
      </c>
      <c r="S840" s="16" t="str">
        <f t="shared" si="40"/>
        <v/>
      </c>
      <c r="T840" s="16" t="str">
        <f t="shared" si="41"/>
        <v/>
      </c>
    </row>
    <row r="841" spans="2:20" ht="20.25" customHeight="1" x14ac:dyDescent="0.2">
      <c r="B841" s="130">
        <v>823</v>
      </c>
      <c r="C841" s="59"/>
      <c r="D841" s="59"/>
      <c r="E841" s="168"/>
      <c r="F841" s="204"/>
      <c r="G841" s="199" t="str">
        <f>IF(AND(C841&lt;&gt;"",D841&lt;&gt;"",E841&lt;&gt;"",F841&lt;&gt;""),Grunddaten!$G$4,"")</f>
        <v/>
      </c>
      <c r="H841" s="123"/>
      <c r="I841" s="161"/>
      <c r="J841" s="161"/>
      <c r="K841" s="161"/>
      <c r="L841" s="201"/>
      <c r="M841" s="143"/>
      <c r="N841" s="60"/>
      <c r="O841" s="61"/>
      <c r="P841" s="62"/>
      <c r="R841" s="16" t="str">
        <f t="shared" si="39"/>
        <v/>
      </c>
      <c r="S841" s="16" t="str">
        <f t="shared" si="40"/>
        <v/>
      </c>
      <c r="T841" s="16" t="str">
        <f t="shared" si="41"/>
        <v/>
      </c>
    </row>
    <row r="842" spans="2:20" ht="20.25" customHeight="1" x14ac:dyDescent="0.2">
      <c r="B842" s="130">
        <v>824</v>
      </c>
      <c r="C842" s="59"/>
      <c r="D842" s="59"/>
      <c r="E842" s="168"/>
      <c r="F842" s="204"/>
      <c r="G842" s="199" t="str">
        <f>IF(AND(C842&lt;&gt;"",D842&lt;&gt;"",E842&lt;&gt;"",F842&lt;&gt;""),Grunddaten!$G$4,"")</f>
        <v/>
      </c>
      <c r="H842" s="123"/>
      <c r="I842" s="161"/>
      <c r="J842" s="161"/>
      <c r="K842" s="161"/>
      <c r="L842" s="201"/>
      <c r="M842" s="143"/>
      <c r="N842" s="60"/>
      <c r="O842" s="61"/>
      <c r="P842" s="62"/>
      <c r="R842" s="16" t="str">
        <f t="shared" si="39"/>
        <v/>
      </c>
      <c r="S842" s="16" t="str">
        <f t="shared" si="40"/>
        <v/>
      </c>
      <c r="T842" s="16" t="str">
        <f t="shared" si="41"/>
        <v/>
      </c>
    </row>
    <row r="843" spans="2:20" ht="20.25" customHeight="1" x14ac:dyDescent="0.2">
      <c r="B843" s="130">
        <v>825</v>
      </c>
      <c r="C843" s="59"/>
      <c r="D843" s="59"/>
      <c r="E843" s="168"/>
      <c r="F843" s="204"/>
      <c r="G843" s="199" t="str">
        <f>IF(AND(C843&lt;&gt;"",D843&lt;&gt;"",E843&lt;&gt;"",F843&lt;&gt;""),Grunddaten!$G$4,"")</f>
        <v/>
      </c>
      <c r="H843" s="123"/>
      <c r="I843" s="161"/>
      <c r="J843" s="161"/>
      <c r="K843" s="161"/>
      <c r="L843" s="201"/>
      <c r="M843" s="143"/>
      <c r="N843" s="60"/>
      <c r="O843" s="61"/>
      <c r="P843" s="62"/>
      <c r="R843" s="16" t="str">
        <f t="shared" si="39"/>
        <v/>
      </c>
      <c r="S843" s="16" t="str">
        <f t="shared" si="40"/>
        <v/>
      </c>
      <c r="T843" s="16" t="str">
        <f t="shared" si="41"/>
        <v/>
      </c>
    </row>
    <row r="844" spans="2:20" ht="20.25" customHeight="1" x14ac:dyDescent="0.2">
      <c r="B844" s="130">
        <v>826</v>
      </c>
      <c r="C844" s="59"/>
      <c r="D844" s="59"/>
      <c r="E844" s="168"/>
      <c r="F844" s="204"/>
      <c r="G844" s="199" t="str">
        <f>IF(AND(C844&lt;&gt;"",D844&lt;&gt;"",E844&lt;&gt;"",F844&lt;&gt;""),Grunddaten!$G$4,"")</f>
        <v/>
      </c>
      <c r="H844" s="123"/>
      <c r="I844" s="161"/>
      <c r="J844" s="161"/>
      <c r="K844" s="161"/>
      <c r="L844" s="201"/>
      <c r="M844" s="143"/>
      <c r="N844" s="60"/>
      <c r="O844" s="61"/>
      <c r="P844" s="62"/>
      <c r="R844" s="16" t="str">
        <f t="shared" si="39"/>
        <v/>
      </c>
      <c r="S844" s="16" t="str">
        <f t="shared" si="40"/>
        <v/>
      </c>
      <c r="T844" s="16" t="str">
        <f t="shared" si="41"/>
        <v/>
      </c>
    </row>
    <row r="845" spans="2:20" ht="20.25" customHeight="1" x14ac:dyDescent="0.2">
      <c r="B845" s="130">
        <v>827</v>
      </c>
      <c r="C845" s="59"/>
      <c r="D845" s="59"/>
      <c r="E845" s="168"/>
      <c r="F845" s="204"/>
      <c r="G845" s="199" t="str">
        <f>IF(AND(C845&lt;&gt;"",D845&lt;&gt;"",E845&lt;&gt;"",F845&lt;&gt;""),Grunddaten!$G$4,"")</f>
        <v/>
      </c>
      <c r="H845" s="123"/>
      <c r="I845" s="161"/>
      <c r="J845" s="161"/>
      <c r="K845" s="161"/>
      <c r="L845" s="201"/>
      <c r="M845" s="143"/>
      <c r="N845" s="60"/>
      <c r="O845" s="61"/>
      <c r="P845" s="62"/>
      <c r="R845" s="16" t="str">
        <f t="shared" si="39"/>
        <v/>
      </c>
      <c r="S845" s="16" t="str">
        <f t="shared" si="40"/>
        <v/>
      </c>
      <c r="T845" s="16" t="str">
        <f t="shared" si="41"/>
        <v/>
      </c>
    </row>
    <row r="846" spans="2:20" ht="20.25" customHeight="1" x14ac:dyDescent="0.2">
      <c r="B846" s="130">
        <v>828</v>
      </c>
      <c r="C846" s="59"/>
      <c r="D846" s="59"/>
      <c r="E846" s="168"/>
      <c r="F846" s="204"/>
      <c r="G846" s="199" t="str">
        <f>IF(AND(C846&lt;&gt;"",D846&lt;&gt;"",E846&lt;&gt;"",F846&lt;&gt;""),Grunddaten!$G$4,"")</f>
        <v/>
      </c>
      <c r="H846" s="123"/>
      <c r="I846" s="161"/>
      <c r="J846" s="161"/>
      <c r="K846" s="161"/>
      <c r="L846" s="201"/>
      <c r="M846" s="143"/>
      <c r="N846" s="60"/>
      <c r="O846" s="61"/>
      <c r="P846" s="62"/>
      <c r="R846" s="16" t="str">
        <f t="shared" si="39"/>
        <v/>
      </c>
      <c r="S846" s="16" t="str">
        <f t="shared" si="40"/>
        <v/>
      </c>
      <c r="T846" s="16" t="str">
        <f t="shared" si="41"/>
        <v/>
      </c>
    </row>
    <row r="847" spans="2:20" ht="20.25" customHeight="1" x14ac:dyDescent="0.2">
      <c r="B847" s="130">
        <v>829</v>
      </c>
      <c r="C847" s="59"/>
      <c r="D847" s="59"/>
      <c r="E847" s="168"/>
      <c r="F847" s="204"/>
      <c r="G847" s="199" t="str">
        <f>IF(AND(C847&lt;&gt;"",D847&lt;&gt;"",E847&lt;&gt;"",F847&lt;&gt;""),Grunddaten!$G$4,"")</f>
        <v/>
      </c>
      <c r="H847" s="123"/>
      <c r="I847" s="161"/>
      <c r="J847" s="161"/>
      <c r="K847" s="161"/>
      <c r="L847" s="201"/>
      <c r="M847" s="143"/>
      <c r="N847" s="60"/>
      <c r="O847" s="61"/>
      <c r="P847" s="62"/>
      <c r="R847" s="16" t="str">
        <f t="shared" si="39"/>
        <v/>
      </c>
      <c r="S847" s="16" t="str">
        <f t="shared" si="40"/>
        <v/>
      </c>
      <c r="T847" s="16" t="str">
        <f t="shared" si="41"/>
        <v/>
      </c>
    </row>
    <row r="848" spans="2:20" ht="20.25" customHeight="1" x14ac:dyDescent="0.2">
      <c r="B848" s="130">
        <v>830</v>
      </c>
      <c r="C848" s="59"/>
      <c r="D848" s="59"/>
      <c r="E848" s="168"/>
      <c r="F848" s="204"/>
      <c r="G848" s="199" t="str">
        <f>IF(AND(C848&lt;&gt;"",D848&lt;&gt;"",E848&lt;&gt;"",F848&lt;&gt;""),Grunddaten!$G$4,"")</f>
        <v/>
      </c>
      <c r="H848" s="123"/>
      <c r="I848" s="161"/>
      <c r="J848" s="161"/>
      <c r="K848" s="161"/>
      <c r="L848" s="201"/>
      <c r="M848" s="143"/>
      <c r="N848" s="60"/>
      <c r="O848" s="61"/>
      <c r="P848" s="62"/>
      <c r="R848" s="16" t="str">
        <f t="shared" si="39"/>
        <v/>
      </c>
      <c r="S848" s="16" t="str">
        <f t="shared" si="40"/>
        <v/>
      </c>
      <c r="T848" s="16" t="str">
        <f t="shared" si="41"/>
        <v/>
      </c>
    </row>
    <row r="849" spans="2:20" ht="20.25" customHeight="1" x14ac:dyDescent="0.2">
      <c r="B849" s="130">
        <v>831</v>
      </c>
      <c r="C849" s="59"/>
      <c r="D849" s="59"/>
      <c r="E849" s="168"/>
      <c r="F849" s="204"/>
      <c r="G849" s="199" t="str">
        <f>IF(AND(C849&lt;&gt;"",D849&lt;&gt;"",E849&lt;&gt;"",F849&lt;&gt;""),Grunddaten!$G$4,"")</f>
        <v/>
      </c>
      <c r="H849" s="123"/>
      <c r="I849" s="161"/>
      <c r="J849" s="161"/>
      <c r="K849" s="161"/>
      <c r="L849" s="201"/>
      <c r="M849" s="143"/>
      <c r="N849" s="60"/>
      <c r="O849" s="61"/>
      <c r="P849" s="62"/>
      <c r="R849" s="16" t="str">
        <f t="shared" si="39"/>
        <v/>
      </c>
      <c r="S849" s="16" t="str">
        <f t="shared" si="40"/>
        <v/>
      </c>
      <c r="T849" s="16" t="str">
        <f t="shared" si="41"/>
        <v/>
      </c>
    </row>
    <row r="850" spans="2:20" ht="20.25" customHeight="1" x14ac:dyDescent="0.2">
      <c r="B850" s="130">
        <v>832</v>
      </c>
      <c r="C850" s="59"/>
      <c r="D850" s="59"/>
      <c r="E850" s="168"/>
      <c r="F850" s="204"/>
      <c r="G850" s="199" t="str">
        <f>IF(AND(C850&lt;&gt;"",D850&lt;&gt;"",E850&lt;&gt;"",F850&lt;&gt;""),Grunddaten!$G$4,"")</f>
        <v/>
      </c>
      <c r="H850" s="123"/>
      <c r="I850" s="161"/>
      <c r="J850" s="161"/>
      <c r="K850" s="161"/>
      <c r="L850" s="201"/>
      <c r="M850" s="143"/>
      <c r="N850" s="60"/>
      <c r="O850" s="61"/>
      <c r="P850" s="62"/>
      <c r="R850" s="16" t="str">
        <f t="shared" si="39"/>
        <v/>
      </c>
      <c r="S850" s="16" t="str">
        <f t="shared" si="40"/>
        <v/>
      </c>
      <c r="T850" s="16" t="str">
        <f t="shared" si="41"/>
        <v/>
      </c>
    </row>
    <row r="851" spans="2:20" ht="20.25" customHeight="1" x14ac:dyDescent="0.2">
      <c r="B851" s="130">
        <v>833</v>
      </c>
      <c r="C851" s="59"/>
      <c r="D851" s="59"/>
      <c r="E851" s="168"/>
      <c r="F851" s="204"/>
      <c r="G851" s="199" t="str">
        <f>IF(AND(C851&lt;&gt;"",D851&lt;&gt;"",E851&lt;&gt;"",F851&lt;&gt;""),Grunddaten!$G$4,"")</f>
        <v/>
      </c>
      <c r="H851" s="123"/>
      <c r="I851" s="161"/>
      <c r="J851" s="161"/>
      <c r="K851" s="161"/>
      <c r="L851" s="201"/>
      <c r="M851" s="143"/>
      <c r="N851" s="60"/>
      <c r="O851" s="61"/>
      <c r="P851" s="62"/>
      <c r="R851" s="16" t="str">
        <f t="shared" si="39"/>
        <v/>
      </c>
      <c r="S851" s="16" t="str">
        <f t="shared" si="40"/>
        <v/>
      </c>
      <c r="T851" s="16" t="str">
        <f t="shared" si="41"/>
        <v/>
      </c>
    </row>
    <row r="852" spans="2:20" ht="20.25" customHeight="1" x14ac:dyDescent="0.2">
      <c r="B852" s="130">
        <v>834</v>
      </c>
      <c r="C852" s="59"/>
      <c r="D852" s="59"/>
      <c r="E852" s="168"/>
      <c r="F852" s="204"/>
      <c r="G852" s="199" t="str">
        <f>IF(AND(C852&lt;&gt;"",D852&lt;&gt;"",E852&lt;&gt;"",F852&lt;&gt;""),Grunddaten!$G$4,"")</f>
        <v/>
      </c>
      <c r="H852" s="123"/>
      <c r="I852" s="161"/>
      <c r="J852" s="161"/>
      <c r="K852" s="161"/>
      <c r="L852" s="201"/>
      <c r="M852" s="143"/>
      <c r="N852" s="60"/>
      <c r="O852" s="61"/>
      <c r="P852" s="62"/>
      <c r="R852" s="16" t="str">
        <f t="shared" si="39"/>
        <v/>
      </c>
      <c r="S852" s="16" t="str">
        <f t="shared" si="40"/>
        <v/>
      </c>
      <c r="T852" s="16" t="str">
        <f t="shared" si="41"/>
        <v/>
      </c>
    </row>
    <row r="853" spans="2:20" ht="20.25" customHeight="1" x14ac:dyDescent="0.2">
      <c r="B853" s="130">
        <v>835</v>
      </c>
      <c r="C853" s="59"/>
      <c r="D853" s="59"/>
      <c r="E853" s="168"/>
      <c r="F853" s="204"/>
      <c r="G853" s="199" t="str">
        <f>IF(AND(C853&lt;&gt;"",D853&lt;&gt;"",E853&lt;&gt;"",F853&lt;&gt;""),Grunddaten!$G$4,"")</f>
        <v/>
      </c>
      <c r="H853" s="123"/>
      <c r="I853" s="161"/>
      <c r="J853" s="161"/>
      <c r="K853" s="161"/>
      <c r="L853" s="201"/>
      <c r="M853" s="143"/>
      <c r="N853" s="60"/>
      <c r="O853" s="61"/>
      <c r="P853" s="62"/>
      <c r="R853" s="16" t="str">
        <f t="shared" si="39"/>
        <v/>
      </c>
      <c r="S853" s="16" t="str">
        <f t="shared" si="40"/>
        <v/>
      </c>
      <c r="T853" s="16" t="str">
        <f t="shared" si="41"/>
        <v/>
      </c>
    </row>
    <row r="854" spans="2:20" ht="20.25" customHeight="1" x14ac:dyDescent="0.2">
      <c r="B854" s="130">
        <v>836</v>
      </c>
      <c r="C854" s="59"/>
      <c r="D854" s="59"/>
      <c r="E854" s="168"/>
      <c r="F854" s="204"/>
      <c r="G854" s="199" t="str">
        <f>IF(AND(C854&lt;&gt;"",D854&lt;&gt;"",E854&lt;&gt;"",F854&lt;&gt;""),Grunddaten!$G$4,"")</f>
        <v/>
      </c>
      <c r="H854" s="123"/>
      <c r="I854" s="161"/>
      <c r="J854" s="161"/>
      <c r="K854" s="161"/>
      <c r="L854" s="201"/>
      <c r="M854" s="143"/>
      <c r="N854" s="60"/>
      <c r="O854" s="61"/>
      <c r="P854" s="62"/>
      <c r="R854" s="16" t="str">
        <f t="shared" ref="R854:R917" si="42">IF(C854&lt;&gt;"",COUNTIFS($S$19:$S$918,TRIM(C854),$T$19:$T$918,TRIM(D854))&gt;1,"")</f>
        <v/>
      </c>
      <c r="S854" s="16" t="str">
        <f t="shared" si="40"/>
        <v/>
      </c>
      <c r="T854" s="16" t="str">
        <f t="shared" si="41"/>
        <v/>
      </c>
    </row>
    <row r="855" spans="2:20" ht="20.25" customHeight="1" x14ac:dyDescent="0.2">
      <c r="B855" s="130">
        <v>837</v>
      </c>
      <c r="C855" s="59"/>
      <c r="D855" s="59"/>
      <c r="E855" s="168"/>
      <c r="F855" s="204"/>
      <c r="G855" s="199" t="str">
        <f>IF(AND(C855&lt;&gt;"",D855&lt;&gt;"",E855&lt;&gt;"",F855&lt;&gt;""),Grunddaten!$G$4,"")</f>
        <v/>
      </c>
      <c r="H855" s="123"/>
      <c r="I855" s="161"/>
      <c r="J855" s="161"/>
      <c r="K855" s="161"/>
      <c r="L855" s="201"/>
      <c r="M855" s="143"/>
      <c r="N855" s="60"/>
      <c r="O855" s="61"/>
      <c r="P855" s="62"/>
      <c r="R855" s="16" t="str">
        <f t="shared" si="42"/>
        <v/>
      </c>
      <c r="S855" s="16" t="str">
        <f t="shared" si="40"/>
        <v/>
      </c>
      <c r="T855" s="16" t="str">
        <f t="shared" si="41"/>
        <v/>
      </c>
    </row>
    <row r="856" spans="2:20" ht="20.25" customHeight="1" x14ac:dyDescent="0.2">
      <c r="B856" s="130">
        <v>838</v>
      </c>
      <c r="C856" s="59"/>
      <c r="D856" s="59"/>
      <c r="E856" s="168"/>
      <c r="F856" s="204"/>
      <c r="G856" s="199" t="str">
        <f>IF(AND(C856&lt;&gt;"",D856&lt;&gt;"",E856&lt;&gt;"",F856&lt;&gt;""),Grunddaten!$G$4,"")</f>
        <v/>
      </c>
      <c r="H856" s="123"/>
      <c r="I856" s="161"/>
      <c r="J856" s="161"/>
      <c r="K856" s="161"/>
      <c r="L856" s="201"/>
      <c r="M856" s="143"/>
      <c r="N856" s="60"/>
      <c r="O856" s="61"/>
      <c r="P856" s="62"/>
      <c r="R856" s="16" t="str">
        <f t="shared" si="42"/>
        <v/>
      </c>
      <c r="S856" s="16" t="str">
        <f t="shared" si="40"/>
        <v/>
      </c>
      <c r="T856" s="16" t="str">
        <f t="shared" si="41"/>
        <v/>
      </c>
    </row>
    <row r="857" spans="2:20" ht="20.25" customHeight="1" x14ac:dyDescent="0.2">
      <c r="B857" s="130">
        <v>839</v>
      </c>
      <c r="C857" s="59"/>
      <c r="D857" s="59"/>
      <c r="E857" s="168"/>
      <c r="F857" s="204"/>
      <c r="G857" s="199" t="str">
        <f>IF(AND(C857&lt;&gt;"",D857&lt;&gt;"",E857&lt;&gt;"",F857&lt;&gt;""),Grunddaten!$G$4,"")</f>
        <v/>
      </c>
      <c r="H857" s="123"/>
      <c r="I857" s="161"/>
      <c r="J857" s="161"/>
      <c r="K857" s="161"/>
      <c r="L857" s="201"/>
      <c r="M857" s="143"/>
      <c r="N857" s="60"/>
      <c r="O857" s="61"/>
      <c r="P857" s="62"/>
      <c r="R857" s="16" t="str">
        <f t="shared" si="42"/>
        <v/>
      </c>
      <c r="S857" s="16" t="str">
        <f t="shared" si="40"/>
        <v/>
      </c>
      <c r="T857" s="16" t="str">
        <f t="shared" si="41"/>
        <v/>
      </c>
    </row>
    <row r="858" spans="2:20" ht="20.25" customHeight="1" x14ac:dyDescent="0.2">
      <c r="B858" s="130">
        <v>840</v>
      </c>
      <c r="C858" s="59"/>
      <c r="D858" s="59"/>
      <c r="E858" s="168"/>
      <c r="F858" s="204"/>
      <c r="G858" s="199" t="str">
        <f>IF(AND(C858&lt;&gt;"",D858&lt;&gt;"",E858&lt;&gt;"",F858&lt;&gt;""),Grunddaten!$G$4,"")</f>
        <v/>
      </c>
      <c r="H858" s="123"/>
      <c r="I858" s="161"/>
      <c r="J858" s="161"/>
      <c r="K858" s="161"/>
      <c r="L858" s="201"/>
      <c r="M858" s="143"/>
      <c r="N858" s="60"/>
      <c r="O858" s="61"/>
      <c r="P858" s="62"/>
      <c r="R858" s="16" t="str">
        <f t="shared" si="42"/>
        <v/>
      </c>
      <c r="S858" s="16" t="str">
        <f t="shared" si="40"/>
        <v/>
      </c>
      <c r="T858" s="16" t="str">
        <f t="shared" si="41"/>
        <v/>
      </c>
    </row>
    <row r="859" spans="2:20" ht="20.25" customHeight="1" x14ac:dyDescent="0.2">
      <c r="B859" s="130">
        <v>841</v>
      </c>
      <c r="C859" s="59"/>
      <c r="D859" s="59"/>
      <c r="E859" s="168"/>
      <c r="F859" s="204"/>
      <c r="G859" s="199" t="str">
        <f>IF(AND(C859&lt;&gt;"",D859&lt;&gt;"",E859&lt;&gt;"",F859&lt;&gt;""),Grunddaten!$G$4,"")</f>
        <v/>
      </c>
      <c r="H859" s="123"/>
      <c r="I859" s="161"/>
      <c r="J859" s="161"/>
      <c r="K859" s="161"/>
      <c r="L859" s="201"/>
      <c r="M859" s="143"/>
      <c r="N859" s="60"/>
      <c r="O859" s="61"/>
      <c r="P859" s="62"/>
      <c r="R859" s="16" t="str">
        <f t="shared" si="42"/>
        <v/>
      </c>
      <c r="S859" s="16" t="str">
        <f t="shared" si="40"/>
        <v/>
      </c>
      <c r="T859" s="16" t="str">
        <f t="shared" si="41"/>
        <v/>
      </c>
    </row>
    <row r="860" spans="2:20" ht="20.25" customHeight="1" x14ac:dyDescent="0.2">
      <c r="B860" s="130">
        <v>842</v>
      </c>
      <c r="C860" s="59"/>
      <c r="D860" s="59"/>
      <c r="E860" s="168"/>
      <c r="F860" s="204"/>
      <c r="G860" s="199" t="str">
        <f>IF(AND(C860&lt;&gt;"",D860&lt;&gt;"",E860&lt;&gt;"",F860&lt;&gt;""),Grunddaten!$G$4,"")</f>
        <v/>
      </c>
      <c r="H860" s="123"/>
      <c r="I860" s="161"/>
      <c r="J860" s="161"/>
      <c r="K860" s="161"/>
      <c r="L860" s="201"/>
      <c r="M860" s="143"/>
      <c r="N860" s="60"/>
      <c r="O860" s="61"/>
      <c r="P860" s="62"/>
      <c r="R860" s="16" t="str">
        <f t="shared" si="42"/>
        <v/>
      </c>
      <c r="S860" s="16" t="str">
        <f t="shared" ref="S860:S918" si="43">TRIM(C860)</f>
        <v/>
      </c>
      <c r="T860" s="16" t="str">
        <f t="shared" ref="T860:T918" si="44">TRIM(D860)</f>
        <v/>
      </c>
    </row>
    <row r="861" spans="2:20" ht="20.25" customHeight="1" x14ac:dyDescent="0.2">
      <c r="B861" s="130">
        <v>843</v>
      </c>
      <c r="C861" s="59"/>
      <c r="D861" s="59"/>
      <c r="E861" s="168"/>
      <c r="F861" s="204"/>
      <c r="G861" s="199" t="str">
        <f>IF(AND(C861&lt;&gt;"",D861&lt;&gt;"",E861&lt;&gt;"",F861&lt;&gt;""),Grunddaten!$G$4,"")</f>
        <v/>
      </c>
      <c r="H861" s="123"/>
      <c r="I861" s="161"/>
      <c r="J861" s="161"/>
      <c r="K861" s="161"/>
      <c r="L861" s="201"/>
      <c r="M861" s="143"/>
      <c r="N861" s="60"/>
      <c r="O861" s="61"/>
      <c r="P861" s="62"/>
      <c r="R861" s="16" t="str">
        <f t="shared" si="42"/>
        <v/>
      </c>
      <c r="S861" s="16" t="str">
        <f t="shared" si="43"/>
        <v/>
      </c>
      <c r="T861" s="16" t="str">
        <f t="shared" si="44"/>
        <v/>
      </c>
    </row>
    <row r="862" spans="2:20" ht="20.25" customHeight="1" x14ac:dyDescent="0.2">
      <c r="B862" s="130">
        <v>844</v>
      </c>
      <c r="C862" s="59"/>
      <c r="D862" s="59"/>
      <c r="E862" s="168"/>
      <c r="F862" s="204"/>
      <c r="G862" s="199" t="str">
        <f>IF(AND(C862&lt;&gt;"",D862&lt;&gt;"",E862&lt;&gt;"",F862&lt;&gt;""),Grunddaten!$G$4,"")</f>
        <v/>
      </c>
      <c r="H862" s="123"/>
      <c r="I862" s="161"/>
      <c r="J862" s="161"/>
      <c r="K862" s="161"/>
      <c r="L862" s="201"/>
      <c r="M862" s="143"/>
      <c r="N862" s="60"/>
      <c r="O862" s="61"/>
      <c r="P862" s="62"/>
      <c r="R862" s="16" t="str">
        <f t="shared" si="42"/>
        <v/>
      </c>
      <c r="S862" s="16" t="str">
        <f t="shared" si="43"/>
        <v/>
      </c>
      <c r="T862" s="16" t="str">
        <f t="shared" si="44"/>
        <v/>
      </c>
    </row>
    <row r="863" spans="2:20" ht="20.25" customHeight="1" x14ac:dyDescent="0.2">
      <c r="B863" s="130">
        <v>845</v>
      </c>
      <c r="C863" s="59"/>
      <c r="D863" s="59"/>
      <c r="E863" s="168"/>
      <c r="F863" s="204"/>
      <c r="G863" s="199" t="str">
        <f>IF(AND(C863&lt;&gt;"",D863&lt;&gt;"",E863&lt;&gt;"",F863&lt;&gt;""),Grunddaten!$G$4,"")</f>
        <v/>
      </c>
      <c r="H863" s="123"/>
      <c r="I863" s="161"/>
      <c r="J863" s="161"/>
      <c r="K863" s="161"/>
      <c r="L863" s="201"/>
      <c r="M863" s="143"/>
      <c r="N863" s="60"/>
      <c r="O863" s="61"/>
      <c r="P863" s="62"/>
      <c r="R863" s="16" t="str">
        <f t="shared" si="42"/>
        <v/>
      </c>
      <c r="S863" s="16" t="str">
        <f t="shared" si="43"/>
        <v/>
      </c>
      <c r="T863" s="16" t="str">
        <f t="shared" si="44"/>
        <v/>
      </c>
    </row>
    <row r="864" spans="2:20" ht="20.25" customHeight="1" x14ac:dyDescent="0.2">
      <c r="B864" s="130">
        <v>846</v>
      </c>
      <c r="C864" s="59"/>
      <c r="D864" s="59"/>
      <c r="E864" s="168"/>
      <c r="F864" s="204"/>
      <c r="G864" s="199" t="str">
        <f>IF(AND(C864&lt;&gt;"",D864&lt;&gt;"",E864&lt;&gt;"",F864&lt;&gt;""),Grunddaten!$G$4,"")</f>
        <v/>
      </c>
      <c r="H864" s="123"/>
      <c r="I864" s="161"/>
      <c r="J864" s="161"/>
      <c r="K864" s="161"/>
      <c r="L864" s="201"/>
      <c r="M864" s="143"/>
      <c r="N864" s="60"/>
      <c r="O864" s="61"/>
      <c r="P864" s="62"/>
      <c r="R864" s="16" t="str">
        <f t="shared" si="42"/>
        <v/>
      </c>
      <c r="S864" s="16" t="str">
        <f t="shared" si="43"/>
        <v/>
      </c>
      <c r="T864" s="16" t="str">
        <f t="shared" si="44"/>
        <v/>
      </c>
    </row>
    <row r="865" spans="2:20" ht="20.25" customHeight="1" x14ac:dyDescent="0.2">
      <c r="B865" s="130">
        <v>847</v>
      </c>
      <c r="C865" s="59"/>
      <c r="D865" s="59"/>
      <c r="E865" s="168"/>
      <c r="F865" s="204"/>
      <c r="G865" s="199" t="str">
        <f>IF(AND(C865&lt;&gt;"",D865&lt;&gt;"",E865&lt;&gt;"",F865&lt;&gt;""),Grunddaten!$G$4,"")</f>
        <v/>
      </c>
      <c r="H865" s="123"/>
      <c r="I865" s="161"/>
      <c r="J865" s="161"/>
      <c r="K865" s="161"/>
      <c r="L865" s="201"/>
      <c r="M865" s="143"/>
      <c r="N865" s="60"/>
      <c r="O865" s="61"/>
      <c r="P865" s="62"/>
      <c r="R865" s="16" t="str">
        <f t="shared" si="42"/>
        <v/>
      </c>
      <c r="S865" s="16" t="str">
        <f t="shared" si="43"/>
        <v/>
      </c>
      <c r="T865" s="16" t="str">
        <f t="shared" si="44"/>
        <v/>
      </c>
    </row>
    <row r="866" spans="2:20" ht="20.25" customHeight="1" x14ac:dyDescent="0.2">
      <c r="B866" s="130">
        <v>848</v>
      </c>
      <c r="C866" s="59"/>
      <c r="D866" s="59"/>
      <c r="E866" s="168"/>
      <c r="F866" s="204"/>
      <c r="G866" s="199" t="str">
        <f>IF(AND(C866&lt;&gt;"",D866&lt;&gt;"",E866&lt;&gt;"",F866&lt;&gt;""),Grunddaten!$G$4,"")</f>
        <v/>
      </c>
      <c r="H866" s="123"/>
      <c r="I866" s="161"/>
      <c r="J866" s="161"/>
      <c r="K866" s="161"/>
      <c r="L866" s="201"/>
      <c r="M866" s="143"/>
      <c r="N866" s="60"/>
      <c r="O866" s="61"/>
      <c r="P866" s="62"/>
      <c r="R866" s="16" t="str">
        <f t="shared" si="42"/>
        <v/>
      </c>
      <c r="S866" s="16" t="str">
        <f t="shared" si="43"/>
        <v/>
      </c>
      <c r="T866" s="16" t="str">
        <f t="shared" si="44"/>
        <v/>
      </c>
    </row>
    <row r="867" spans="2:20" ht="20.25" customHeight="1" x14ac:dyDescent="0.2">
      <c r="B867" s="130">
        <v>849</v>
      </c>
      <c r="C867" s="59"/>
      <c r="D867" s="59"/>
      <c r="E867" s="168"/>
      <c r="F867" s="204"/>
      <c r="G867" s="199" t="str">
        <f>IF(AND(C867&lt;&gt;"",D867&lt;&gt;"",E867&lt;&gt;"",F867&lt;&gt;""),Grunddaten!$G$4,"")</f>
        <v/>
      </c>
      <c r="H867" s="123"/>
      <c r="I867" s="161"/>
      <c r="J867" s="161"/>
      <c r="K867" s="161"/>
      <c r="L867" s="201"/>
      <c r="M867" s="143"/>
      <c r="N867" s="60"/>
      <c r="O867" s="61"/>
      <c r="P867" s="62"/>
      <c r="R867" s="16" t="str">
        <f t="shared" si="42"/>
        <v/>
      </c>
      <c r="S867" s="16" t="str">
        <f t="shared" si="43"/>
        <v/>
      </c>
      <c r="T867" s="16" t="str">
        <f t="shared" si="44"/>
        <v/>
      </c>
    </row>
    <row r="868" spans="2:20" ht="20.25" customHeight="1" x14ac:dyDescent="0.2">
      <c r="B868" s="130">
        <v>850</v>
      </c>
      <c r="C868" s="59"/>
      <c r="D868" s="59"/>
      <c r="E868" s="168"/>
      <c r="F868" s="204"/>
      <c r="G868" s="199" t="str">
        <f>IF(AND(C868&lt;&gt;"",D868&lt;&gt;"",E868&lt;&gt;"",F868&lt;&gt;""),Grunddaten!$G$4,"")</f>
        <v/>
      </c>
      <c r="H868" s="123"/>
      <c r="I868" s="161"/>
      <c r="J868" s="161"/>
      <c r="K868" s="161"/>
      <c r="L868" s="201"/>
      <c r="M868" s="143"/>
      <c r="N868" s="60"/>
      <c r="O868" s="61"/>
      <c r="P868" s="62"/>
      <c r="R868" s="16" t="str">
        <f t="shared" si="42"/>
        <v/>
      </c>
      <c r="S868" s="16" t="str">
        <f t="shared" si="43"/>
        <v/>
      </c>
      <c r="T868" s="16" t="str">
        <f t="shared" si="44"/>
        <v/>
      </c>
    </row>
    <row r="869" spans="2:20" ht="20.25" customHeight="1" x14ac:dyDescent="0.2">
      <c r="B869" s="130">
        <v>851</v>
      </c>
      <c r="C869" s="59"/>
      <c r="D869" s="59"/>
      <c r="E869" s="168"/>
      <c r="F869" s="204"/>
      <c r="G869" s="199" t="str">
        <f>IF(AND(C869&lt;&gt;"",D869&lt;&gt;"",E869&lt;&gt;"",F869&lt;&gt;""),Grunddaten!$G$4,"")</f>
        <v/>
      </c>
      <c r="H869" s="123"/>
      <c r="I869" s="161"/>
      <c r="J869" s="161"/>
      <c r="K869" s="161"/>
      <c r="L869" s="201"/>
      <c r="M869" s="143"/>
      <c r="N869" s="60"/>
      <c r="O869" s="61"/>
      <c r="P869" s="62"/>
      <c r="R869" s="16" t="str">
        <f t="shared" si="42"/>
        <v/>
      </c>
      <c r="S869" s="16" t="str">
        <f t="shared" si="43"/>
        <v/>
      </c>
      <c r="T869" s="16" t="str">
        <f t="shared" si="44"/>
        <v/>
      </c>
    </row>
    <row r="870" spans="2:20" ht="20.25" customHeight="1" x14ac:dyDescent="0.2">
      <c r="B870" s="130">
        <v>852</v>
      </c>
      <c r="C870" s="59"/>
      <c r="D870" s="59"/>
      <c r="E870" s="168"/>
      <c r="F870" s="204"/>
      <c r="G870" s="199" t="str">
        <f>IF(AND(C870&lt;&gt;"",D870&lt;&gt;"",E870&lt;&gt;"",F870&lt;&gt;""),Grunddaten!$G$4,"")</f>
        <v/>
      </c>
      <c r="H870" s="123"/>
      <c r="I870" s="161"/>
      <c r="J870" s="161"/>
      <c r="K870" s="161"/>
      <c r="L870" s="201"/>
      <c r="M870" s="143"/>
      <c r="N870" s="60"/>
      <c r="O870" s="61"/>
      <c r="P870" s="62"/>
      <c r="R870" s="16" t="str">
        <f t="shared" si="42"/>
        <v/>
      </c>
      <c r="S870" s="16" t="str">
        <f t="shared" si="43"/>
        <v/>
      </c>
      <c r="T870" s="16" t="str">
        <f t="shared" si="44"/>
        <v/>
      </c>
    </row>
    <row r="871" spans="2:20" ht="20.25" customHeight="1" x14ac:dyDescent="0.2">
      <c r="B871" s="130">
        <v>853</v>
      </c>
      <c r="C871" s="59"/>
      <c r="D871" s="59"/>
      <c r="E871" s="168"/>
      <c r="F871" s="204"/>
      <c r="G871" s="199" t="str">
        <f>IF(AND(C871&lt;&gt;"",D871&lt;&gt;"",E871&lt;&gt;"",F871&lt;&gt;""),Grunddaten!$G$4,"")</f>
        <v/>
      </c>
      <c r="H871" s="123"/>
      <c r="I871" s="161"/>
      <c r="J871" s="161"/>
      <c r="K871" s="161"/>
      <c r="L871" s="201"/>
      <c r="M871" s="143"/>
      <c r="N871" s="60"/>
      <c r="O871" s="61"/>
      <c r="P871" s="62"/>
      <c r="R871" s="16" t="str">
        <f t="shared" si="42"/>
        <v/>
      </c>
      <c r="S871" s="16" t="str">
        <f t="shared" si="43"/>
        <v/>
      </c>
      <c r="T871" s="16" t="str">
        <f t="shared" si="44"/>
        <v/>
      </c>
    </row>
    <row r="872" spans="2:20" ht="20.25" customHeight="1" x14ac:dyDescent="0.2">
      <c r="B872" s="130">
        <v>854</v>
      </c>
      <c r="C872" s="59"/>
      <c r="D872" s="59"/>
      <c r="E872" s="168"/>
      <c r="F872" s="204"/>
      <c r="G872" s="199" t="str">
        <f>IF(AND(C872&lt;&gt;"",D872&lt;&gt;"",E872&lt;&gt;"",F872&lt;&gt;""),Grunddaten!$G$4,"")</f>
        <v/>
      </c>
      <c r="H872" s="123"/>
      <c r="I872" s="161"/>
      <c r="J872" s="161"/>
      <c r="K872" s="161"/>
      <c r="L872" s="201"/>
      <c r="M872" s="143"/>
      <c r="N872" s="60"/>
      <c r="O872" s="61"/>
      <c r="P872" s="62"/>
      <c r="R872" s="16" t="str">
        <f t="shared" si="42"/>
        <v/>
      </c>
      <c r="S872" s="16" t="str">
        <f t="shared" si="43"/>
        <v/>
      </c>
      <c r="T872" s="16" t="str">
        <f t="shared" si="44"/>
        <v/>
      </c>
    </row>
    <row r="873" spans="2:20" ht="20.25" customHeight="1" x14ac:dyDescent="0.2">
      <c r="B873" s="130">
        <v>855</v>
      </c>
      <c r="C873" s="59"/>
      <c r="D873" s="59"/>
      <c r="E873" s="168"/>
      <c r="F873" s="204"/>
      <c r="G873" s="199" t="str">
        <f>IF(AND(C873&lt;&gt;"",D873&lt;&gt;"",E873&lt;&gt;"",F873&lt;&gt;""),Grunddaten!$G$4,"")</f>
        <v/>
      </c>
      <c r="H873" s="123"/>
      <c r="I873" s="161"/>
      <c r="J873" s="161"/>
      <c r="K873" s="161"/>
      <c r="L873" s="201"/>
      <c r="M873" s="143"/>
      <c r="N873" s="60"/>
      <c r="O873" s="61"/>
      <c r="P873" s="62"/>
      <c r="R873" s="16" t="str">
        <f t="shared" si="42"/>
        <v/>
      </c>
      <c r="S873" s="16" t="str">
        <f t="shared" si="43"/>
        <v/>
      </c>
      <c r="T873" s="16" t="str">
        <f t="shared" si="44"/>
        <v/>
      </c>
    </row>
    <row r="874" spans="2:20" ht="20.25" customHeight="1" x14ac:dyDescent="0.2">
      <c r="B874" s="130">
        <v>856</v>
      </c>
      <c r="C874" s="59"/>
      <c r="D874" s="59"/>
      <c r="E874" s="168"/>
      <c r="F874" s="204"/>
      <c r="G874" s="199" t="str">
        <f>IF(AND(C874&lt;&gt;"",D874&lt;&gt;"",E874&lt;&gt;"",F874&lt;&gt;""),Grunddaten!$G$4,"")</f>
        <v/>
      </c>
      <c r="H874" s="123"/>
      <c r="I874" s="161"/>
      <c r="J874" s="161"/>
      <c r="K874" s="161"/>
      <c r="L874" s="201"/>
      <c r="M874" s="143"/>
      <c r="N874" s="60"/>
      <c r="O874" s="61"/>
      <c r="P874" s="62"/>
      <c r="R874" s="16" t="str">
        <f t="shared" si="42"/>
        <v/>
      </c>
      <c r="S874" s="16" t="str">
        <f t="shared" si="43"/>
        <v/>
      </c>
      <c r="T874" s="16" t="str">
        <f t="shared" si="44"/>
        <v/>
      </c>
    </row>
    <row r="875" spans="2:20" ht="20.25" customHeight="1" x14ac:dyDescent="0.2">
      <c r="B875" s="130">
        <v>857</v>
      </c>
      <c r="C875" s="59"/>
      <c r="D875" s="59"/>
      <c r="E875" s="168"/>
      <c r="F875" s="204"/>
      <c r="G875" s="199" t="str">
        <f>IF(AND(C875&lt;&gt;"",D875&lt;&gt;"",E875&lt;&gt;"",F875&lt;&gt;""),Grunddaten!$G$4,"")</f>
        <v/>
      </c>
      <c r="H875" s="123"/>
      <c r="I875" s="161"/>
      <c r="J875" s="161"/>
      <c r="K875" s="161"/>
      <c r="L875" s="201"/>
      <c r="M875" s="143"/>
      <c r="N875" s="60"/>
      <c r="O875" s="61"/>
      <c r="P875" s="62"/>
      <c r="R875" s="16" t="str">
        <f t="shared" si="42"/>
        <v/>
      </c>
      <c r="S875" s="16" t="str">
        <f t="shared" si="43"/>
        <v/>
      </c>
      <c r="T875" s="16" t="str">
        <f t="shared" si="44"/>
        <v/>
      </c>
    </row>
    <row r="876" spans="2:20" ht="20.25" customHeight="1" x14ac:dyDescent="0.2">
      <c r="B876" s="130">
        <v>858</v>
      </c>
      <c r="C876" s="59"/>
      <c r="D876" s="59"/>
      <c r="E876" s="168"/>
      <c r="F876" s="204"/>
      <c r="G876" s="199" t="str">
        <f>IF(AND(C876&lt;&gt;"",D876&lt;&gt;"",E876&lt;&gt;"",F876&lt;&gt;""),Grunddaten!$G$4,"")</f>
        <v/>
      </c>
      <c r="H876" s="123"/>
      <c r="I876" s="161"/>
      <c r="J876" s="161"/>
      <c r="K876" s="161"/>
      <c r="L876" s="201"/>
      <c r="M876" s="143"/>
      <c r="N876" s="60"/>
      <c r="O876" s="61"/>
      <c r="P876" s="62"/>
      <c r="R876" s="16" t="str">
        <f t="shared" si="42"/>
        <v/>
      </c>
      <c r="S876" s="16" t="str">
        <f t="shared" si="43"/>
        <v/>
      </c>
      <c r="T876" s="16" t="str">
        <f t="shared" si="44"/>
        <v/>
      </c>
    </row>
    <row r="877" spans="2:20" ht="20.25" customHeight="1" x14ac:dyDescent="0.2">
      <c r="B877" s="130">
        <v>859</v>
      </c>
      <c r="C877" s="59"/>
      <c r="D877" s="59"/>
      <c r="E877" s="168"/>
      <c r="F877" s="204"/>
      <c r="G877" s="199" t="str">
        <f>IF(AND(C877&lt;&gt;"",D877&lt;&gt;"",E877&lt;&gt;"",F877&lt;&gt;""),Grunddaten!$G$4,"")</f>
        <v/>
      </c>
      <c r="H877" s="123"/>
      <c r="I877" s="161"/>
      <c r="J877" s="161"/>
      <c r="K877" s="161"/>
      <c r="L877" s="201"/>
      <c r="M877" s="143"/>
      <c r="N877" s="60"/>
      <c r="O877" s="61"/>
      <c r="P877" s="62"/>
      <c r="R877" s="16" t="str">
        <f t="shared" si="42"/>
        <v/>
      </c>
      <c r="S877" s="16" t="str">
        <f t="shared" si="43"/>
        <v/>
      </c>
      <c r="T877" s="16" t="str">
        <f t="shared" si="44"/>
        <v/>
      </c>
    </row>
    <row r="878" spans="2:20" ht="20.25" customHeight="1" x14ac:dyDescent="0.2">
      <c r="B878" s="130">
        <v>860</v>
      </c>
      <c r="C878" s="59"/>
      <c r="D878" s="59"/>
      <c r="E878" s="168"/>
      <c r="F878" s="204"/>
      <c r="G878" s="199" t="str">
        <f>IF(AND(C878&lt;&gt;"",D878&lt;&gt;"",E878&lt;&gt;"",F878&lt;&gt;""),Grunddaten!$G$4,"")</f>
        <v/>
      </c>
      <c r="H878" s="123"/>
      <c r="I878" s="161"/>
      <c r="J878" s="161"/>
      <c r="K878" s="161"/>
      <c r="L878" s="201"/>
      <c r="M878" s="143"/>
      <c r="N878" s="60"/>
      <c r="O878" s="61"/>
      <c r="P878" s="62"/>
      <c r="R878" s="16" t="str">
        <f t="shared" si="42"/>
        <v/>
      </c>
      <c r="S878" s="16" t="str">
        <f t="shared" si="43"/>
        <v/>
      </c>
      <c r="T878" s="16" t="str">
        <f t="shared" si="44"/>
        <v/>
      </c>
    </row>
    <row r="879" spans="2:20" ht="20.25" customHeight="1" x14ac:dyDescent="0.2">
      <c r="B879" s="130">
        <v>861</v>
      </c>
      <c r="C879" s="59"/>
      <c r="D879" s="59"/>
      <c r="E879" s="168"/>
      <c r="F879" s="204"/>
      <c r="G879" s="199" t="str">
        <f>IF(AND(C879&lt;&gt;"",D879&lt;&gt;"",E879&lt;&gt;"",F879&lt;&gt;""),Grunddaten!$G$4,"")</f>
        <v/>
      </c>
      <c r="H879" s="123"/>
      <c r="I879" s="161"/>
      <c r="J879" s="161"/>
      <c r="K879" s="161"/>
      <c r="L879" s="201"/>
      <c r="M879" s="143"/>
      <c r="N879" s="60"/>
      <c r="O879" s="61"/>
      <c r="P879" s="62"/>
      <c r="R879" s="16" t="str">
        <f t="shared" si="42"/>
        <v/>
      </c>
      <c r="S879" s="16" t="str">
        <f t="shared" si="43"/>
        <v/>
      </c>
      <c r="T879" s="16" t="str">
        <f t="shared" si="44"/>
        <v/>
      </c>
    </row>
    <row r="880" spans="2:20" ht="20.25" customHeight="1" x14ac:dyDescent="0.2">
      <c r="B880" s="130">
        <v>862</v>
      </c>
      <c r="C880" s="59"/>
      <c r="D880" s="59"/>
      <c r="E880" s="168"/>
      <c r="F880" s="204"/>
      <c r="G880" s="199" t="str">
        <f>IF(AND(C880&lt;&gt;"",D880&lt;&gt;"",E880&lt;&gt;"",F880&lt;&gt;""),Grunddaten!$G$4,"")</f>
        <v/>
      </c>
      <c r="H880" s="123"/>
      <c r="I880" s="161"/>
      <c r="J880" s="161"/>
      <c r="K880" s="161"/>
      <c r="L880" s="201"/>
      <c r="M880" s="143"/>
      <c r="N880" s="60"/>
      <c r="O880" s="61"/>
      <c r="P880" s="62"/>
      <c r="R880" s="16" t="str">
        <f t="shared" si="42"/>
        <v/>
      </c>
      <c r="S880" s="16" t="str">
        <f t="shared" si="43"/>
        <v/>
      </c>
      <c r="T880" s="16" t="str">
        <f t="shared" si="44"/>
        <v/>
      </c>
    </row>
    <row r="881" spans="2:20" ht="20.25" customHeight="1" x14ac:dyDescent="0.2">
      <c r="B881" s="130">
        <v>863</v>
      </c>
      <c r="C881" s="59"/>
      <c r="D881" s="59"/>
      <c r="E881" s="168"/>
      <c r="F881" s="204"/>
      <c r="G881" s="199" t="str">
        <f>IF(AND(C881&lt;&gt;"",D881&lt;&gt;"",E881&lt;&gt;"",F881&lt;&gt;""),Grunddaten!$G$4,"")</f>
        <v/>
      </c>
      <c r="H881" s="123"/>
      <c r="I881" s="161"/>
      <c r="J881" s="161"/>
      <c r="K881" s="161"/>
      <c r="L881" s="201"/>
      <c r="M881" s="143"/>
      <c r="N881" s="60"/>
      <c r="O881" s="61"/>
      <c r="P881" s="62"/>
      <c r="R881" s="16" t="str">
        <f t="shared" si="42"/>
        <v/>
      </c>
      <c r="S881" s="16" t="str">
        <f t="shared" si="43"/>
        <v/>
      </c>
      <c r="T881" s="16" t="str">
        <f t="shared" si="44"/>
        <v/>
      </c>
    </row>
    <row r="882" spans="2:20" ht="20.25" customHeight="1" x14ac:dyDescent="0.2">
      <c r="B882" s="130">
        <v>864</v>
      </c>
      <c r="C882" s="59"/>
      <c r="D882" s="59"/>
      <c r="E882" s="168"/>
      <c r="F882" s="204"/>
      <c r="G882" s="199" t="str">
        <f>IF(AND(C882&lt;&gt;"",D882&lt;&gt;"",E882&lt;&gt;"",F882&lt;&gt;""),Grunddaten!$G$4,"")</f>
        <v/>
      </c>
      <c r="H882" s="123"/>
      <c r="I882" s="161"/>
      <c r="J882" s="161"/>
      <c r="K882" s="161"/>
      <c r="L882" s="201"/>
      <c r="M882" s="143"/>
      <c r="N882" s="60"/>
      <c r="O882" s="61"/>
      <c r="P882" s="62"/>
      <c r="R882" s="16" t="str">
        <f t="shared" si="42"/>
        <v/>
      </c>
      <c r="S882" s="16" t="str">
        <f t="shared" si="43"/>
        <v/>
      </c>
      <c r="T882" s="16" t="str">
        <f t="shared" si="44"/>
        <v/>
      </c>
    </row>
    <row r="883" spans="2:20" ht="20.25" customHeight="1" x14ac:dyDescent="0.2">
      <c r="B883" s="130">
        <v>865</v>
      </c>
      <c r="C883" s="59"/>
      <c r="D883" s="59"/>
      <c r="E883" s="168"/>
      <c r="F883" s="204"/>
      <c r="G883" s="199" t="str">
        <f>IF(AND(C883&lt;&gt;"",D883&lt;&gt;"",E883&lt;&gt;"",F883&lt;&gt;""),Grunddaten!$G$4,"")</f>
        <v/>
      </c>
      <c r="H883" s="123"/>
      <c r="I883" s="161"/>
      <c r="J883" s="161"/>
      <c r="K883" s="161"/>
      <c r="L883" s="201"/>
      <c r="M883" s="143"/>
      <c r="N883" s="60"/>
      <c r="O883" s="61"/>
      <c r="P883" s="62"/>
      <c r="R883" s="16" t="str">
        <f t="shared" si="42"/>
        <v/>
      </c>
      <c r="S883" s="16" t="str">
        <f t="shared" si="43"/>
        <v/>
      </c>
      <c r="T883" s="16" t="str">
        <f t="shared" si="44"/>
        <v/>
      </c>
    </row>
    <row r="884" spans="2:20" ht="20.25" customHeight="1" x14ac:dyDescent="0.2">
      <c r="B884" s="130">
        <v>866</v>
      </c>
      <c r="C884" s="59"/>
      <c r="D884" s="59"/>
      <c r="E884" s="168"/>
      <c r="F884" s="204"/>
      <c r="G884" s="199" t="str">
        <f>IF(AND(C884&lt;&gt;"",D884&lt;&gt;"",E884&lt;&gt;"",F884&lt;&gt;""),Grunddaten!$G$4,"")</f>
        <v/>
      </c>
      <c r="H884" s="123"/>
      <c r="I884" s="161"/>
      <c r="J884" s="161"/>
      <c r="K884" s="161"/>
      <c r="L884" s="201"/>
      <c r="M884" s="143"/>
      <c r="N884" s="60"/>
      <c r="O884" s="61"/>
      <c r="P884" s="62"/>
      <c r="R884" s="16" t="str">
        <f t="shared" si="42"/>
        <v/>
      </c>
      <c r="S884" s="16" t="str">
        <f t="shared" si="43"/>
        <v/>
      </c>
      <c r="T884" s="16" t="str">
        <f t="shared" si="44"/>
        <v/>
      </c>
    </row>
    <row r="885" spans="2:20" ht="20.25" customHeight="1" x14ac:dyDescent="0.2">
      <c r="B885" s="130">
        <v>867</v>
      </c>
      <c r="C885" s="59"/>
      <c r="D885" s="59"/>
      <c r="E885" s="168"/>
      <c r="F885" s="204"/>
      <c r="G885" s="199" t="str">
        <f>IF(AND(C885&lt;&gt;"",D885&lt;&gt;"",E885&lt;&gt;"",F885&lt;&gt;""),Grunddaten!$G$4,"")</f>
        <v/>
      </c>
      <c r="H885" s="123"/>
      <c r="I885" s="161"/>
      <c r="J885" s="161"/>
      <c r="K885" s="161"/>
      <c r="L885" s="201"/>
      <c r="M885" s="143"/>
      <c r="N885" s="60"/>
      <c r="O885" s="61"/>
      <c r="P885" s="62"/>
      <c r="R885" s="16" t="str">
        <f t="shared" si="42"/>
        <v/>
      </c>
      <c r="S885" s="16" t="str">
        <f t="shared" si="43"/>
        <v/>
      </c>
      <c r="T885" s="16" t="str">
        <f t="shared" si="44"/>
        <v/>
      </c>
    </row>
    <row r="886" spans="2:20" ht="20.25" customHeight="1" x14ac:dyDescent="0.2">
      <c r="B886" s="130">
        <v>868</v>
      </c>
      <c r="C886" s="59"/>
      <c r="D886" s="59"/>
      <c r="E886" s="168"/>
      <c r="F886" s="204"/>
      <c r="G886" s="199" t="str">
        <f>IF(AND(C886&lt;&gt;"",D886&lt;&gt;"",E886&lt;&gt;"",F886&lt;&gt;""),Grunddaten!$G$4,"")</f>
        <v/>
      </c>
      <c r="H886" s="123"/>
      <c r="I886" s="161"/>
      <c r="J886" s="161"/>
      <c r="K886" s="161"/>
      <c r="L886" s="201"/>
      <c r="M886" s="143"/>
      <c r="N886" s="60"/>
      <c r="O886" s="61"/>
      <c r="P886" s="62"/>
      <c r="R886" s="16" t="str">
        <f t="shared" si="42"/>
        <v/>
      </c>
      <c r="S886" s="16" t="str">
        <f t="shared" si="43"/>
        <v/>
      </c>
      <c r="T886" s="16" t="str">
        <f t="shared" si="44"/>
        <v/>
      </c>
    </row>
    <row r="887" spans="2:20" ht="20.25" customHeight="1" x14ac:dyDescent="0.2">
      <c r="B887" s="130">
        <v>869</v>
      </c>
      <c r="C887" s="59"/>
      <c r="D887" s="59"/>
      <c r="E887" s="168"/>
      <c r="F887" s="204"/>
      <c r="G887" s="199" t="str">
        <f>IF(AND(C887&lt;&gt;"",D887&lt;&gt;"",E887&lt;&gt;"",F887&lt;&gt;""),Grunddaten!$G$4,"")</f>
        <v/>
      </c>
      <c r="H887" s="123"/>
      <c r="I887" s="161"/>
      <c r="J887" s="161"/>
      <c r="K887" s="161"/>
      <c r="L887" s="201"/>
      <c r="M887" s="143"/>
      <c r="N887" s="60"/>
      <c r="O887" s="61"/>
      <c r="P887" s="62"/>
      <c r="R887" s="16" t="str">
        <f t="shared" si="42"/>
        <v/>
      </c>
      <c r="S887" s="16" t="str">
        <f t="shared" si="43"/>
        <v/>
      </c>
      <c r="T887" s="16" t="str">
        <f t="shared" si="44"/>
        <v/>
      </c>
    </row>
    <row r="888" spans="2:20" ht="20.25" customHeight="1" x14ac:dyDescent="0.2">
      <c r="B888" s="130">
        <v>870</v>
      </c>
      <c r="C888" s="59"/>
      <c r="D888" s="59"/>
      <c r="E888" s="168"/>
      <c r="F888" s="204"/>
      <c r="G888" s="199" t="str">
        <f>IF(AND(C888&lt;&gt;"",D888&lt;&gt;"",E888&lt;&gt;"",F888&lt;&gt;""),Grunddaten!$G$4,"")</f>
        <v/>
      </c>
      <c r="H888" s="123"/>
      <c r="I888" s="161"/>
      <c r="J888" s="161"/>
      <c r="K888" s="161"/>
      <c r="L888" s="201"/>
      <c r="M888" s="143"/>
      <c r="N888" s="60"/>
      <c r="O888" s="61"/>
      <c r="P888" s="62"/>
      <c r="R888" s="16" t="str">
        <f t="shared" si="42"/>
        <v/>
      </c>
      <c r="S888" s="16" t="str">
        <f t="shared" si="43"/>
        <v/>
      </c>
      <c r="T888" s="16" t="str">
        <f t="shared" si="44"/>
        <v/>
      </c>
    </row>
    <row r="889" spans="2:20" ht="20.25" customHeight="1" x14ac:dyDescent="0.2">
      <c r="B889" s="130">
        <v>871</v>
      </c>
      <c r="C889" s="59"/>
      <c r="D889" s="59"/>
      <c r="E889" s="168"/>
      <c r="F889" s="204"/>
      <c r="G889" s="199" t="str">
        <f>IF(AND(C889&lt;&gt;"",D889&lt;&gt;"",E889&lt;&gt;"",F889&lt;&gt;""),Grunddaten!$G$4,"")</f>
        <v/>
      </c>
      <c r="H889" s="123"/>
      <c r="I889" s="161"/>
      <c r="J889" s="161"/>
      <c r="K889" s="161"/>
      <c r="L889" s="201"/>
      <c r="M889" s="143"/>
      <c r="N889" s="60"/>
      <c r="O889" s="61"/>
      <c r="P889" s="62"/>
      <c r="R889" s="16" t="str">
        <f t="shared" si="42"/>
        <v/>
      </c>
      <c r="S889" s="16" t="str">
        <f t="shared" si="43"/>
        <v/>
      </c>
      <c r="T889" s="16" t="str">
        <f t="shared" si="44"/>
        <v/>
      </c>
    </row>
    <row r="890" spans="2:20" ht="20.25" customHeight="1" x14ac:dyDescent="0.2">
      <c r="B890" s="130">
        <v>872</v>
      </c>
      <c r="C890" s="59"/>
      <c r="D890" s="59"/>
      <c r="E890" s="168"/>
      <c r="F890" s="204"/>
      <c r="G890" s="199" t="str">
        <f>IF(AND(C890&lt;&gt;"",D890&lt;&gt;"",E890&lt;&gt;"",F890&lt;&gt;""),Grunddaten!$G$4,"")</f>
        <v/>
      </c>
      <c r="H890" s="123"/>
      <c r="I890" s="161"/>
      <c r="J890" s="161"/>
      <c r="K890" s="161"/>
      <c r="L890" s="201"/>
      <c r="M890" s="143"/>
      <c r="N890" s="60"/>
      <c r="O890" s="61"/>
      <c r="P890" s="62"/>
      <c r="R890" s="16" t="str">
        <f t="shared" si="42"/>
        <v/>
      </c>
      <c r="S890" s="16" t="str">
        <f t="shared" si="43"/>
        <v/>
      </c>
      <c r="T890" s="16" t="str">
        <f t="shared" si="44"/>
        <v/>
      </c>
    </row>
    <row r="891" spans="2:20" ht="20.25" customHeight="1" x14ac:dyDescent="0.2">
      <c r="B891" s="130">
        <v>873</v>
      </c>
      <c r="C891" s="59"/>
      <c r="D891" s="59"/>
      <c r="E891" s="168"/>
      <c r="F891" s="204"/>
      <c r="G891" s="199" t="str">
        <f>IF(AND(C891&lt;&gt;"",D891&lt;&gt;"",E891&lt;&gt;"",F891&lt;&gt;""),Grunddaten!$G$4,"")</f>
        <v/>
      </c>
      <c r="H891" s="123"/>
      <c r="I891" s="161"/>
      <c r="J891" s="161"/>
      <c r="K891" s="161"/>
      <c r="L891" s="201"/>
      <c r="M891" s="143"/>
      <c r="N891" s="60"/>
      <c r="O891" s="61"/>
      <c r="P891" s="62"/>
      <c r="R891" s="16" t="str">
        <f t="shared" si="42"/>
        <v/>
      </c>
      <c r="S891" s="16" t="str">
        <f t="shared" si="43"/>
        <v/>
      </c>
      <c r="T891" s="16" t="str">
        <f t="shared" si="44"/>
        <v/>
      </c>
    </row>
    <row r="892" spans="2:20" ht="20.25" customHeight="1" x14ac:dyDescent="0.2">
      <c r="B892" s="130">
        <v>874</v>
      </c>
      <c r="C892" s="59"/>
      <c r="D892" s="59"/>
      <c r="E892" s="168"/>
      <c r="F892" s="204"/>
      <c r="G892" s="199" t="str">
        <f>IF(AND(C892&lt;&gt;"",D892&lt;&gt;"",E892&lt;&gt;"",F892&lt;&gt;""),Grunddaten!$G$4,"")</f>
        <v/>
      </c>
      <c r="H892" s="123"/>
      <c r="I892" s="161"/>
      <c r="J892" s="161"/>
      <c r="K892" s="161"/>
      <c r="L892" s="201"/>
      <c r="M892" s="143"/>
      <c r="N892" s="60"/>
      <c r="O892" s="61"/>
      <c r="P892" s="62"/>
      <c r="R892" s="16" t="str">
        <f t="shared" si="42"/>
        <v/>
      </c>
      <c r="S892" s="16" t="str">
        <f t="shared" si="43"/>
        <v/>
      </c>
      <c r="T892" s="16" t="str">
        <f t="shared" si="44"/>
        <v/>
      </c>
    </row>
    <row r="893" spans="2:20" ht="20.25" customHeight="1" x14ac:dyDescent="0.2">
      <c r="B893" s="130">
        <v>875</v>
      </c>
      <c r="C893" s="59"/>
      <c r="D893" s="59"/>
      <c r="E893" s="168"/>
      <c r="F893" s="204"/>
      <c r="G893" s="199" t="str">
        <f>IF(AND(C893&lt;&gt;"",D893&lt;&gt;"",E893&lt;&gt;"",F893&lt;&gt;""),Grunddaten!$G$4,"")</f>
        <v/>
      </c>
      <c r="H893" s="123"/>
      <c r="I893" s="161"/>
      <c r="J893" s="161"/>
      <c r="K893" s="161"/>
      <c r="L893" s="201"/>
      <c r="M893" s="143"/>
      <c r="N893" s="60"/>
      <c r="O893" s="61"/>
      <c r="P893" s="62"/>
      <c r="R893" s="16" t="str">
        <f t="shared" si="42"/>
        <v/>
      </c>
      <c r="S893" s="16" t="str">
        <f t="shared" si="43"/>
        <v/>
      </c>
      <c r="T893" s="16" t="str">
        <f t="shared" si="44"/>
        <v/>
      </c>
    </row>
    <row r="894" spans="2:20" ht="20.25" customHeight="1" x14ac:dyDescent="0.2">
      <c r="B894" s="130">
        <v>876</v>
      </c>
      <c r="C894" s="59"/>
      <c r="D894" s="59"/>
      <c r="E894" s="168"/>
      <c r="F894" s="204"/>
      <c r="G894" s="199" t="str">
        <f>IF(AND(C894&lt;&gt;"",D894&lt;&gt;"",E894&lt;&gt;"",F894&lt;&gt;""),Grunddaten!$G$4,"")</f>
        <v/>
      </c>
      <c r="H894" s="123"/>
      <c r="I894" s="161"/>
      <c r="J894" s="161"/>
      <c r="K894" s="161"/>
      <c r="L894" s="201"/>
      <c r="M894" s="143"/>
      <c r="N894" s="60"/>
      <c r="O894" s="61"/>
      <c r="P894" s="62"/>
      <c r="R894" s="16" t="str">
        <f t="shared" si="42"/>
        <v/>
      </c>
      <c r="S894" s="16" t="str">
        <f t="shared" si="43"/>
        <v/>
      </c>
      <c r="T894" s="16" t="str">
        <f t="shared" si="44"/>
        <v/>
      </c>
    </row>
    <row r="895" spans="2:20" ht="20.25" customHeight="1" x14ac:dyDescent="0.2">
      <c r="B895" s="130">
        <v>877</v>
      </c>
      <c r="C895" s="59"/>
      <c r="D895" s="59"/>
      <c r="E895" s="168"/>
      <c r="F895" s="204"/>
      <c r="G895" s="199" t="str">
        <f>IF(AND(C895&lt;&gt;"",D895&lt;&gt;"",E895&lt;&gt;"",F895&lt;&gt;""),Grunddaten!$G$4,"")</f>
        <v/>
      </c>
      <c r="H895" s="123"/>
      <c r="I895" s="161"/>
      <c r="J895" s="161"/>
      <c r="K895" s="161"/>
      <c r="L895" s="201"/>
      <c r="M895" s="143"/>
      <c r="N895" s="60"/>
      <c r="O895" s="61"/>
      <c r="P895" s="62"/>
      <c r="R895" s="16" t="str">
        <f t="shared" si="42"/>
        <v/>
      </c>
      <c r="S895" s="16" t="str">
        <f t="shared" si="43"/>
        <v/>
      </c>
      <c r="T895" s="16" t="str">
        <f t="shared" si="44"/>
        <v/>
      </c>
    </row>
    <row r="896" spans="2:20" ht="20.25" customHeight="1" x14ac:dyDescent="0.2">
      <c r="B896" s="130">
        <v>878</v>
      </c>
      <c r="C896" s="59"/>
      <c r="D896" s="59"/>
      <c r="E896" s="168"/>
      <c r="F896" s="204"/>
      <c r="G896" s="199" t="str">
        <f>IF(AND(C896&lt;&gt;"",D896&lt;&gt;"",E896&lt;&gt;"",F896&lt;&gt;""),Grunddaten!$G$4,"")</f>
        <v/>
      </c>
      <c r="H896" s="123"/>
      <c r="I896" s="161"/>
      <c r="J896" s="161"/>
      <c r="K896" s="161"/>
      <c r="L896" s="201"/>
      <c r="M896" s="143"/>
      <c r="N896" s="60"/>
      <c r="O896" s="61"/>
      <c r="P896" s="62"/>
      <c r="R896" s="16" t="str">
        <f t="shared" si="42"/>
        <v/>
      </c>
      <c r="S896" s="16" t="str">
        <f t="shared" si="43"/>
        <v/>
      </c>
      <c r="T896" s="16" t="str">
        <f t="shared" si="44"/>
        <v/>
      </c>
    </row>
    <row r="897" spans="2:20" ht="20.25" customHeight="1" x14ac:dyDescent="0.2">
      <c r="B897" s="130">
        <v>879</v>
      </c>
      <c r="C897" s="59"/>
      <c r="D897" s="59"/>
      <c r="E897" s="168"/>
      <c r="F897" s="204"/>
      <c r="G897" s="199" t="str">
        <f>IF(AND(C897&lt;&gt;"",D897&lt;&gt;"",E897&lt;&gt;"",F897&lt;&gt;""),Grunddaten!$G$4,"")</f>
        <v/>
      </c>
      <c r="H897" s="123"/>
      <c r="I897" s="161"/>
      <c r="J897" s="161"/>
      <c r="K897" s="161"/>
      <c r="L897" s="201"/>
      <c r="M897" s="143"/>
      <c r="N897" s="60"/>
      <c r="O897" s="61"/>
      <c r="P897" s="62"/>
      <c r="R897" s="16" t="str">
        <f t="shared" si="42"/>
        <v/>
      </c>
      <c r="S897" s="16" t="str">
        <f t="shared" si="43"/>
        <v/>
      </c>
      <c r="T897" s="16" t="str">
        <f t="shared" si="44"/>
        <v/>
      </c>
    </row>
    <row r="898" spans="2:20" ht="20.25" customHeight="1" x14ac:dyDescent="0.2">
      <c r="B898" s="130">
        <v>880</v>
      </c>
      <c r="C898" s="59"/>
      <c r="D898" s="59"/>
      <c r="E898" s="168"/>
      <c r="F898" s="204"/>
      <c r="G898" s="199" t="str">
        <f>IF(AND(C898&lt;&gt;"",D898&lt;&gt;"",E898&lt;&gt;"",F898&lt;&gt;""),Grunddaten!$G$4,"")</f>
        <v/>
      </c>
      <c r="H898" s="123"/>
      <c r="I898" s="161"/>
      <c r="J898" s="161"/>
      <c r="K898" s="161"/>
      <c r="L898" s="201"/>
      <c r="M898" s="143"/>
      <c r="N898" s="60"/>
      <c r="O898" s="61"/>
      <c r="P898" s="62"/>
      <c r="R898" s="16" t="str">
        <f t="shared" si="42"/>
        <v/>
      </c>
      <c r="S898" s="16" t="str">
        <f t="shared" si="43"/>
        <v/>
      </c>
      <c r="T898" s="16" t="str">
        <f t="shared" si="44"/>
        <v/>
      </c>
    </row>
    <row r="899" spans="2:20" ht="20.25" customHeight="1" x14ac:dyDescent="0.2">
      <c r="B899" s="130">
        <v>881</v>
      </c>
      <c r="C899" s="59"/>
      <c r="D899" s="59"/>
      <c r="E899" s="168"/>
      <c r="F899" s="204"/>
      <c r="G899" s="199" t="str">
        <f>IF(AND(C899&lt;&gt;"",D899&lt;&gt;"",E899&lt;&gt;"",F899&lt;&gt;""),Grunddaten!$G$4,"")</f>
        <v/>
      </c>
      <c r="H899" s="123"/>
      <c r="I899" s="161"/>
      <c r="J899" s="161"/>
      <c r="K899" s="161"/>
      <c r="L899" s="201"/>
      <c r="M899" s="143"/>
      <c r="N899" s="60"/>
      <c r="O899" s="61"/>
      <c r="P899" s="62"/>
      <c r="R899" s="16" t="str">
        <f t="shared" si="42"/>
        <v/>
      </c>
      <c r="S899" s="16" t="str">
        <f t="shared" si="43"/>
        <v/>
      </c>
      <c r="T899" s="16" t="str">
        <f t="shared" si="44"/>
        <v/>
      </c>
    </row>
    <row r="900" spans="2:20" ht="20.25" customHeight="1" x14ac:dyDescent="0.2">
      <c r="B900" s="130">
        <v>882</v>
      </c>
      <c r="C900" s="59"/>
      <c r="D900" s="59"/>
      <c r="E900" s="168"/>
      <c r="F900" s="204"/>
      <c r="G900" s="199" t="str">
        <f>IF(AND(C900&lt;&gt;"",D900&lt;&gt;"",E900&lt;&gt;"",F900&lt;&gt;""),Grunddaten!$G$4,"")</f>
        <v/>
      </c>
      <c r="H900" s="123"/>
      <c r="I900" s="161"/>
      <c r="J900" s="161"/>
      <c r="K900" s="161"/>
      <c r="L900" s="201"/>
      <c r="M900" s="143"/>
      <c r="N900" s="60"/>
      <c r="O900" s="61"/>
      <c r="P900" s="62"/>
      <c r="R900" s="16" t="str">
        <f t="shared" si="42"/>
        <v/>
      </c>
      <c r="S900" s="16" t="str">
        <f t="shared" si="43"/>
        <v/>
      </c>
      <c r="T900" s="16" t="str">
        <f t="shared" si="44"/>
        <v/>
      </c>
    </row>
    <row r="901" spans="2:20" ht="20.25" customHeight="1" x14ac:dyDescent="0.2">
      <c r="B901" s="130">
        <v>883</v>
      </c>
      <c r="C901" s="59"/>
      <c r="D901" s="59"/>
      <c r="E901" s="168"/>
      <c r="F901" s="204"/>
      <c r="G901" s="199" t="str">
        <f>IF(AND(C901&lt;&gt;"",D901&lt;&gt;"",E901&lt;&gt;"",F901&lt;&gt;""),Grunddaten!$G$4,"")</f>
        <v/>
      </c>
      <c r="H901" s="123"/>
      <c r="I901" s="161"/>
      <c r="J901" s="161"/>
      <c r="K901" s="161"/>
      <c r="L901" s="201"/>
      <c r="M901" s="143"/>
      <c r="N901" s="60"/>
      <c r="O901" s="61"/>
      <c r="P901" s="62"/>
      <c r="R901" s="16" t="str">
        <f t="shared" si="42"/>
        <v/>
      </c>
      <c r="S901" s="16" t="str">
        <f t="shared" si="43"/>
        <v/>
      </c>
      <c r="T901" s="16" t="str">
        <f t="shared" si="44"/>
        <v/>
      </c>
    </row>
    <row r="902" spans="2:20" ht="20.25" customHeight="1" x14ac:dyDescent="0.2">
      <c r="B902" s="130">
        <v>884</v>
      </c>
      <c r="C902" s="59"/>
      <c r="D902" s="59"/>
      <c r="E902" s="168"/>
      <c r="F902" s="204"/>
      <c r="G902" s="199" t="str">
        <f>IF(AND(C902&lt;&gt;"",D902&lt;&gt;"",E902&lt;&gt;"",F902&lt;&gt;""),Grunddaten!$G$4,"")</f>
        <v/>
      </c>
      <c r="H902" s="123"/>
      <c r="I902" s="161"/>
      <c r="J902" s="161"/>
      <c r="K902" s="161"/>
      <c r="L902" s="201"/>
      <c r="M902" s="143"/>
      <c r="N902" s="60"/>
      <c r="O902" s="61"/>
      <c r="P902" s="62"/>
      <c r="R902" s="16" t="str">
        <f t="shared" si="42"/>
        <v/>
      </c>
      <c r="S902" s="16" t="str">
        <f t="shared" si="43"/>
        <v/>
      </c>
      <c r="T902" s="16" t="str">
        <f t="shared" si="44"/>
        <v/>
      </c>
    </row>
    <row r="903" spans="2:20" ht="20.25" customHeight="1" x14ac:dyDescent="0.2">
      <c r="B903" s="130">
        <v>885</v>
      </c>
      <c r="C903" s="59"/>
      <c r="D903" s="59"/>
      <c r="E903" s="168"/>
      <c r="F903" s="204"/>
      <c r="G903" s="199" t="str">
        <f>IF(AND(C903&lt;&gt;"",D903&lt;&gt;"",E903&lt;&gt;"",F903&lt;&gt;""),Grunddaten!$G$4,"")</f>
        <v/>
      </c>
      <c r="H903" s="123"/>
      <c r="I903" s="161"/>
      <c r="J903" s="161"/>
      <c r="K903" s="161"/>
      <c r="L903" s="201"/>
      <c r="M903" s="143"/>
      <c r="N903" s="60"/>
      <c r="O903" s="61"/>
      <c r="P903" s="62"/>
      <c r="R903" s="16" t="str">
        <f t="shared" si="42"/>
        <v/>
      </c>
      <c r="S903" s="16" t="str">
        <f t="shared" si="43"/>
        <v/>
      </c>
      <c r="T903" s="16" t="str">
        <f t="shared" si="44"/>
        <v/>
      </c>
    </row>
    <row r="904" spans="2:20" ht="20.25" customHeight="1" x14ac:dyDescent="0.2">
      <c r="B904" s="130">
        <v>886</v>
      </c>
      <c r="C904" s="59"/>
      <c r="D904" s="59"/>
      <c r="E904" s="168"/>
      <c r="F904" s="204"/>
      <c r="G904" s="199" t="str">
        <f>IF(AND(C904&lt;&gt;"",D904&lt;&gt;"",E904&lt;&gt;"",F904&lt;&gt;""),Grunddaten!$G$4,"")</f>
        <v/>
      </c>
      <c r="H904" s="123"/>
      <c r="I904" s="161"/>
      <c r="J904" s="161"/>
      <c r="K904" s="161"/>
      <c r="L904" s="201"/>
      <c r="M904" s="143"/>
      <c r="N904" s="60"/>
      <c r="O904" s="61"/>
      <c r="P904" s="62"/>
      <c r="R904" s="16" t="str">
        <f t="shared" si="42"/>
        <v/>
      </c>
      <c r="S904" s="16" t="str">
        <f t="shared" si="43"/>
        <v/>
      </c>
      <c r="T904" s="16" t="str">
        <f t="shared" si="44"/>
        <v/>
      </c>
    </row>
    <row r="905" spans="2:20" ht="20.25" customHeight="1" x14ac:dyDescent="0.2">
      <c r="B905" s="130">
        <v>887</v>
      </c>
      <c r="C905" s="59"/>
      <c r="D905" s="59"/>
      <c r="E905" s="168"/>
      <c r="F905" s="204"/>
      <c r="G905" s="199" t="str">
        <f>IF(AND(C905&lt;&gt;"",D905&lt;&gt;"",E905&lt;&gt;"",F905&lt;&gt;""),Grunddaten!$G$4,"")</f>
        <v/>
      </c>
      <c r="H905" s="123"/>
      <c r="I905" s="161"/>
      <c r="J905" s="161"/>
      <c r="K905" s="161"/>
      <c r="L905" s="201"/>
      <c r="M905" s="143"/>
      <c r="N905" s="60"/>
      <c r="O905" s="61"/>
      <c r="P905" s="62"/>
      <c r="R905" s="16" t="str">
        <f t="shared" si="42"/>
        <v/>
      </c>
      <c r="S905" s="16" t="str">
        <f t="shared" si="43"/>
        <v/>
      </c>
      <c r="T905" s="16" t="str">
        <f t="shared" si="44"/>
        <v/>
      </c>
    </row>
    <row r="906" spans="2:20" ht="20.25" customHeight="1" x14ac:dyDescent="0.2">
      <c r="B906" s="130">
        <v>888</v>
      </c>
      <c r="C906" s="59"/>
      <c r="D906" s="59"/>
      <c r="E906" s="168"/>
      <c r="F906" s="204"/>
      <c r="G906" s="199" t="str">
        <f>IF(AND(C906&lt;&gt;"",D906&lt;&gt;"",E906&lt;&gt;"",F906&lt;&gt;""),Grunddaten!$G$4,"")</f>
        <v/>
      </c>
      <c r="H906" s="123"/>
      <c r="I906" s="161"/>
      <c r="J906" s="161"/>
      <c r="K906" s="161"/>
      <c r="L906" s="201"/>
      <c r="M906" s="143"/>
      <c r="N906" s="60"/>
      <c r="O906" s="61"/>
      <c r="P906" s="62"/>
      <c r="R906" s="16" t="str">
        <f t="shared" si="42"/>
        <v/>
      </c>
      <c r="S906" s="16" t="str">
        <f t="shared" si="43"/>
        <v/>
      </c>
      <c r="T906" s="16" t="str">
        <f t="shared" si="44"/>
        <v/>
      </c>
    </row>
    <row r="907" spans="2:20" ht="20.25" customHeight="1" x14ac:dyDescent="0.2">
      <c r="B907" s="130">
        <v>889</v>
      </c>
      <c r="C907" s="59"/>
      <c r="D907" s="59"/>
      <c r="E907" s="168"/>
      <c r="F907" s="204"/>
      <c r="G907" s="199" t="str">
        <f>IF(AND(C907&lt;&gt;"",D907&lt;&gt;"",E907&lt;&gt;"",F907&lt;&gt;""),Grunddaten!$G$4,"")</f>
        <v/>
      </c>
      <c r="H907" s="123"/>
      <c r="I907" s="161"/>
      <c r="J907" s="161"/>
      <c r="K907" s="161"/>
      <c r="L907" s="201"/>
      <c r="M907" s="143"/>
      <c r="N907" s="60"/>
      <c r="O907" s="61"/>
      <c r="P907" s="62"/>
      <c r="R907" s="16" t="str">
        <f t="shared" si="42"/>
        <v/>
      </c>
      <c r="S907" s="16" t="str">
        <f t="shared" si="43"/>
        <v/>
      </c>
      <c r="T907" s="16" t="str">
        <f t="shared" si="44"/>
        <v/>
      </c>
    </row>
    <row r="908" spans="2:20" ht="20.25" customHeight="1" x14ac:dyDescent="0.2">
      <c r="B908" s="130">
        <v>890</v>
      </c>
      <c r="C908" s="59"/>
      <c r="D908" s="59"/>
      <c r="E908" s="168"/>
      <c r="F908" s="204"/>
      <c r="G908" s="199" t="str">
        <f>IF(AND(C908&lt;&gt;"",D908&lt;&gt;"",E908&lt;&gt;"",F908&lt;&gt;""),Grunddaten!$G$4,"")</f>
        <v/>
      </c>
      <c r="H908" s="123"/>
      <c r="I908" s="161"/>
      <c r="J908" s="161"/>
      <c r="K908" s="161"/>
      <c r="L908" s="201"/>
      <c r="M908" s="143"/>
      <c r="N908" s="60"/>
      <c r="O908" s="61"/>
      <c r="P908" s="62"/>
      <c r="R908" s="16" t="str">
        <f t="shared" si="42"/>
        <v/>
      </c>
      <c r="S908" s="16" t="str">
        <f t="shared" si="43"/>
        <v/>
      </c>
      <c r="T908" s="16" t="str">
        <f t="shared" si="44"/>
        <v/>
      </c>
    </row>
    <row r="909" spans="2:20" ht="20.25" customHeight="1" x14ac:dyDescent="0.2">
      <c r="B909" s="130">
        <v>891</v>
      </c>
      <c r="C909" s="59"/>
      <c r="D909" s="59"/>
      <c r="E909" s="168"/>
      <c r="F909" s="204"/>
      <c r="G909" s="199" t="str">
        <f>IF(AND(C909&lt;&gt;"",D909&lt;&gt;"",E909&lt;&gt;"",F909&lt;&gt;""),Grunddaten!$G$4,"")</f>
        <v/>
      </c>
      <c r="H909" s="123"/>
      <c r="I909" s="161"/>
      <c r="J909" s="161"/>
      <c r="K909" s="161"/>
      <c r="L909" s="201"/>
      <c r="M909" s="143"/>
      <c r="N909" s="60"/>
      <c r="O909" s="61"/>
      <c r="P909" s="62"/>
      <c r="R909" s="16" t="str">
        <f t="shared" si="42"/>
        <v/>
      </c>
      <c r="S909" s="16" t="str">
        <f t="shared" si="43"/>
        <v/>
      </c>
      <c r="T909" s="16" t="str">
        <f t="shared" si="44"/>
        <v/>
      </c>
    </row>
    <row r="910" spans="2:20" ht="20.25" customHeight="1" x14ac:dyDescent="0.2">
      <c r="B910" s="130">
        <v>892</v>
      </c>
      <c r="C910" s="59"/>
      <c r="D910" s="59"/>
      <c r="E910" s="168"/>
      <c r="F910" s="204"/>
      <c r="G910" s="199" t="str">
        <f>IF(AND(C910&lt;&gt;"",D910&lt;&gt;"",E910&lt;&gt;"",F910&lt;&gt;""),Grunddaten!$G$4,"")</f>
        <v/>
      </c>
      <c r="H910" s="123"/>
      <c r="I910" s="161"/>
      <c r="J910" s="161"/>
      <c r="K910" s="161"/>
      <c r="L910" s="201"/>
      <c r="M910" s="143"/>
      <c r="N910" s="60"/>
      <c r="O910" s="61"/>
      <c r="P910" s="62"/>
      <c r="R910" s="16" t="str">
        <f t="shared" si="42"/>
        <v/>
      </c>
      <c r="S910" s="16" t="str">
        <f t="shared" si="43"/>
        <v/>
      </c>
      <c r="T910" s="16" t="str">
        <f t="shared" si="44"/>
        <v/>
      </c>
    </row>
    <row r="911" spans="2:20" ht="20.25" customHeight="1" x14ac:dyDescent="0.2">
      <c r="B911" s="130">
        <v>893</v>
      </c>
      <c r="C911" s="59"/>
      <c r="D911" s="59"/>
      <c r="E911" s="168"/>
      <c r="F911" s="204"/>
      <c r="G911" s="199" t="str">
        <f>IF(AND(C911&lt;&gt;"",D911&lt;&gt;"",E911&lt;&gt;"",F911&lt;&gt;""),Grunddaten!$G$4,"")</f>
        <v/>
      </c>
      <c r="H911" s="123"/>
      <c r="I911" s="161"/>
      <c r="J911" s="161"/>
      <c r="K911" s="161"/>
      <c r="L911" s="201"/>
      <c r="M911" s="143"/>
      <c r="N911" s="60"/>
      <c r="O911" s="61"/>
      <c r="P911" s="62"/>
      <c r="R911" s="16" t="str">
        <f t="shared" si="42"/>
        <v/>
      </c>
      <c r="S911" s="16" t="str">
        <f t="shared" si="43"/>
        <v/>
      </c>
      <c r="T911" s="16" t="str">
        <f t="shared" si="44"/>
        <v/>
      </c>
    </row>
    <row r="912" spans="2:20" ht="20.25" customHeight="1" x14ac:dyDescent="0.2">
      <c r="B912" s="130">
        <v>894</v>
      </c>
      <c r="C912" s="59"/>
      <c r="D912" s="59"/>
      <c r="E912" s="168"/>
      <c r="F912" s="204"/>
      <c r="G912" s="199" t="str">
        <f>IF(AND(C912&lt;&gt;"",D912&lt;&gt;"",E912&lt;&gt;"",F912&lt;&gt;""),Grunddaten!$G$4,"")</f>
        <v/>
      </c>
      <c r="H912" s="123"/>
      <c r="I912" s="161"/>
      <c r="J912" s="161"/>
      <c r="K912" s="161"/>
      <c r="L912" s="201"/>
      <c r="M912" s="143"/>
      <c r="N912" s="60"/>
      <c r="O912" s="61"/>
      <c r="P912" s="62"/>
      <c r="R912" s="16" t="str">
        <f t="shared" si="42"/>
        <v/>
      </c>
      <c r="S912" s="16" t="str">
        <f t="shared" si="43"/>
        <v/>
      </c>
      <c r="T912" s="16" t="str">
        <f t="shared" si="44"/>
        <v/>
      </c>
    </row>
    <row r="913" spans="2:20" ht="20.25" customHeight="1" x14ac:dyDescent="0.2">
      <c r="B913" s="130">
        <v>895</v>
      </c>
      <c r="C913" s="59"/>
      <c r="D913" s="59"/>
      <c r="E913" s="168"/>
      <c r="F913" s="204"/>
      <c r="G913" s="199" t="str">
        <f>IF(AND(C913&lt;&gt;"",D913&lt;&gt;"",E913&lt;&gt;"",F913&lt;&gt;""),Grunddaten!$G$4,"")</f>
        <v/>
      </c>
      <c r="H913" s="123"/>
      <c r="I913" s="161"/>
      <c r="J913" s="161"/>
      <c r="K913" s="161"/>
      <c r="L913" s="201"/>
      <c r="M913" s="143"/>
      <c r="N913" s="60"/>
      <c r="O913" s="61"/>
      <c r="P913" s="62"/>
      <c r="R913" s="16" t="str">
        <f t="shared" si="42"/>
        <v/>
      </c>
      <c r="S913" s="16" t="str">
        <f t="shared" si="43"/>
        <v/>
      </c>
      <c r="T913" s="16" t="str">
        <f t="shared" si="44"/>
        <v/>
      </c>
    </row>
    <row r="914" spans="2:20" ht="20.25" customHeight="1" x14ac:dyDescent="0.2">
      <c r="B914" s="130">
        <v>896</v>
      </c>
      <c r="C914" s="59"/>
      <c r="D914" s="59"/>
      <c r="E914" s="168"/>
      <c r="F914" s="204"/>
      <c r="G914" s="199" t="str">
        <f>IF(AND(C914&lt;&gt;"",D914&lt;&gt;"",E914&lt;&gt;"",F914&lt;&gt;""),Grunddaten!$G$4,"")</f>
        <v/>
      </c>
      <c r="H914" s="123"/>
      <c r="I914" s="161"/>
      <c r="J914" s="161"/>
      <c r="K914" s="161"/>
      <c r="L914" s="201"/>
      <c r="M914" s="143"/>
      <c r="N914" s="60"/>
      <c r="O914" s="61"/>
      <c r="P914" s="62"/>
      <c r="R914" s="16" t="str">
        <f t="shared" si="42"/>
        <v/>
      </c>
      <c r="S914" s="16" t="str">
        <f t="shared" si="43"/>
        <v/>
      </c>
      <c r="T914" s="16" t="str">
        <f t="shared" si="44"/>
        <v/>
      </c>
    </row>
    <row r="915" spans="2:20" ht="20.25" customHeight="1" x14ac:dyDescent="0.2">
      <c r="B915" s="130">
        <v>897</v>
      </c>
      <c r="C915" s="59"/>
      <c r="D915" s="59"/>
      <c r="E915" s="168"/>
      <c r="F915" s="204"/>
      <c r="G915" s="199" t="str">
        <f>IF(AND(C915&lt;&gt;"",D915&lt;&gt;"",E915&lt;&gt;"",F915&lt;&gt;""),Grunddaten!$G$4,"")</f>
        <v/>
      </c>
      <c r="H915" s="123"/>
      <c r="I915" s="161"/>
      <c r="J915" s="161"/>
      <c r="K915" s="161"/>
      <c r="L915" s="201"/>
      <c r="M915" s="143"/>
      <c r="N915" s="60"/>
      <c r="O915" s="61"/>
      <c r="P915" s="62"/>
      <c r="R915" s="16" t="str">
        <f t="shared" si="42"/>
        <v/>
      </c>
      <c r="S915" s="16" t="str">
        <f t="shared" si="43"/>
        <v/>
      </c>
      <c r="T915" s="16" t="str">
        <f t="shared" si="44"/>
        <v/>
      </c>
    </row>
    <row r="916" spans="2:20" ht="20.25" customHeight="1" x14ac:dyDescent="0.2">
      <c r="B916" s="130">
        <v>898</v>
      </c>
      <c r="C916" s="59"/>
      <c r="D916" s="59"/>
      <c r="E916" s="168"/>
      <c r="F916" s="204"/>
      <c r="G916" s="199" t="str">
        <f>IF(AND(C916&lt;&gt;"",D916&lt;&gt;"",E916&lt;&gt;"",F916&lt;&gt;""),Grunddaten!$G$4,"")</f>
        <v/>
      </c>
      <c r="H916" s="123"/>
      <c r="I916" s="161"/>
      <c r="J916" s="161"/>
      <c r="K916" s="161"/>
      <c r="L916" s="201"/>
      <c r="M916" s="143"/>
      <c r="N916" s="60"/>
      <c r="O916" s="61"/>
      <c r="P916" s="62"/>
      <c r="R916" s="16" t="str">
        <f t="shared" si="42"/>
        <v/>
      </c>
      <c r="S916" s="16" t="str">
        <f t="shared" si="43"/>
        <v/>
      </c>
      <c r="T916" s="16" t="str">
        <f t="shared" si="44"/>
        <v/>
      </c>
    </row>
    <row r="917" spans="2:20" ht="20.25" customHeight="1" x14ac:dyDescent="0.2">
      <c r="B917" s="130">
        <v>899</v>
      </c>
      <c r="C917" s="59"/>
      <c r="D917" s="59"/>
      <c r="E917" s="168"/>
      <c r="F917" s="204"/>
      <c r="G917" s="199" t="str">
        <f>IF(AND(C917&lt;&gt;"",D917&lt;&gt;"",E917&lt;&gt;"",F917&lt;&gt;""),Grunddaten!$G$4,"")</f>
        <v/>
      </c>
      <c r="H917" s="123"/>
      <c r="I917" s="161"/>
      <c r="J917" s="161"/>
      <c r="K917" s="161"/>
      <c r="L917" s="201"/>
      <c r="M917" s="143"/>
      <c r="N917" s="60"/>
      <c r="O917" s="61"/>
      <c r="P917" s="62"/>
      <c r="R917" s="16" t="str">
        <f t="shared" si="42"/>
        <v/>
      </c>
      <c r="S917" s="16" t="str">
        <f t="shared" si="43"/>
        <v/>
      </c>
      <c r="T917" s="16" t="str">
        <f t="shared" si="44"/>
        <v/>
      </c>
    </row>
    <row r="918" spans="2:20" ht="20.25" customHeight="1" x14ac:dyDescent="0.2">
      <c r="B918" s="130">
        <v>900</v>
      </c>
      <c r="C918" s="59"/>
      <c r="D918" s="59"/>
      <c r="E918" s="168"/>
      <c r="F918" s="204"/>
      <c r="G918" s="199" t="str">
        <f>IF(AND(C918&lt;&gt;"",D918&lt;&gt;"",E918&lt;&gt;"",F918&lt;&gt;""),Grunddaten!$G$4,"")</f>
        <v/>
      </c>
      <c r="H918" s="123"/>
      <c r="I918" s="161"/>
      <c r="J918" s="161"/>
      <c r="K918" s="161"/>
      <c r="L918" s="201"/>
      <c r="M918" s="143"/>
      <c r="N918" s="60"/>
      <c r="O918" s="61"/>
      <c r="P918" s="62"/>
      <c r="R918" s="16" t="str">
        <f t="shared" ref="R918" si="45">IF(C918&lt;&gt;"",COUNTIFS($S$19:$S$918,TRIM(C918),$T$19:$T$918,TRIM(D918))&gt;1,"")</f>
        <v/>
      </c>
      <c r="S918" s="16" t="str">
        <f t="shared" si="43"/>
        <v/>
      </c>
      <c r="T918" s="16" t="str">
        <f t="shared" si="44"/>
        <v/>
      </c>
    </row>
  </sheetData>
  <sheetProtection algorithmName="SHA-512" hashValue="YY+nxGaHRlJHsUdFfzfAK7iweofuITPzYgP2N4C1s1Ha4JoACGyGJn767VA21obBwa8TT24CbcG2DKgLwkoyEg==" saltValue="EIt70aUsMZIPfKNneQQMZw==" spinCount="100000" sheet="1" selectLockedCells="1"/>
  <mergeCells count="4">
    <mergeCell ref="B2:P2"/>
    <mergeCell ref="M5:N5"/>
    <mergeCell ref="M17:O17"/>
    <mergeCell ref="R16:T16"/>
  </mergeCells>
  <phoneticPr fontId="21" type="noConversion"/>
  <conditionalFormatting sqref="C19:D918">
    <cfRule type="expression" dxfId="8" priority="3">
      <formula>$R19=TRUE</formula>
    </cfRule>
  </conditionalFormatting>
  <conditionalFormatting sqref="E19:E918">
    <cfRule type="expression" dxfId="7" priority="4">
      <formula>AND($C19&gt;"",$D19&gt;"",$E19="",$R19=FALSE)</formula>
    </cfRule>
  </conditionalFormatting>
  <conditionalFormatting sqref="F19:F918">
    <cfRule type="expression" dxfId="6" priority="2">
      <formula>AND($C19&gt;"",$D19&gt;"",$E19&lt;&gt;"",$F19="",$R19=FALSE)</formula>
    </cfRule>
  </conditionalFormatting>
  <conditionalFormatting sqref="H19:L918">
    <cfRule type="expression" dxfId="5" priority="1">
      <formula>AND(COUNTIF(Sparten,H19)=0,H19&lt;&gt;"")</formula>
    </cfRule>
  </conditionalFormatting>
  <dataValidations count="5">
    <dataValidation type="whole" errorStyle="information" operator="greaterThanOrEqual" allowBlank="1" showErrorMessage="1" errorTitle="Ganze Zahl erfassen" error="Es sind nur ganze Zahlen zu erfassen, z. B. 1 oder 2." sqref="N19:N918">
      <formula1>1</formula1>
    </dataValidation>
    <dataValidation type="list" allowBlank="1" showInputMessage="1" showErrorMessage="1" sqref="H19:L918">
      <formula1>Sparten</formula1>
    </dataValidation>
    <dataValidation type="list" allowBlank="1" showInputMessage="1" showErrorMessage="1" sqref="F19:F918">
      <formula1>"m,w"</formula1>
    </dataValidation>
    <dataValidation type="custom" operator="greaterThan" allowBlank="1" showErrorMessage="1" errorTitle="Jahr bitte korrekt erfassen" error="Eingabeformat: JJJJ _x000a__x000a_Beispiele:_x000a_1954_x000a_1974_x000a_1990_x000a_2014_x000a__x000a_" sqref="E19:E918">
      <formula1>AND(LEN(E19)=4,E19&lt;=YEAR(TODAY()))</formula1>
    </dataValidation>
    <dataValidation type="whole" operator="greaterThanOrEqual" allowBlank="1" showInputMessage="1" showErrorMessage="1" sqref="E6:E14">
      <formula1>0</formula1>
    </dataValidation>
  </dataValidations>
  <pageMargins left="0.31496062992125984" right="0.31496062992125984" top="0.98425196850393704" bottom="0.39370078740157483" header="0.31496062992125984" footer="0.31496062992125984"/>
  <pageSetup paperSize="9" scale="54" fitToHeight="0" orientation="landscape" r:id="rId1"/>
  <headerFooter>
    <oddFooter>&amp;LBestandserhebung
BSV Celle e. V.&amp;RSeite &amp;P von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99CCFF"/>
    <pageSetUpPr fitToPage="1"/>
  </sheetPr>
  <dimension ref="B2:P49"/>
  <sheetViews>
    <sheetView showGridLines="0" zoomScale="90" zoomScaleNormal="90" workbookViewId="0">
      <selection activeCell="G51" sqref="G51"/>
    </sheetView>
  </sheetViews>
  <sheetFormatPr baseColWidth="10" defaultColWidth="11" defaultRowHeight="14.25" x14ac:dyDescent="0.2"/>
  <cols>
    <col min="1" max="1" width="2.5" style="16" customWidth="1"/>
    <col min="2" max="2" width="15.25" style="16" bestFit="1" customWidth="1"/>
    <col min="3" max="16" width="11" style="16" customWidth="1"/>
    <col min="17" max="17" width="2.5" style="16" customWidth="1"/>
    <col min="18" max="16384" width="11" style="16"/>
  </cols>
  <sheetData>
    <row r="2" spans="2:16" ht="15" x14ac:dyDescent="0.25">
      <c r="B2" s="256" t="s">
        <v>83</v>
      </c>
      <c r="C2" s="256"/>
      <c r="D2" s="256"/>
      <c r="E2" s="256"/>
      <c r="F2" s="256"/>
      <c r="G2" s="256"/>
      <c r="H2" s="256"/>
      <c r="I2" s="256"/>
      <c r="J2" s="256"/>
      <c r="K2" s="256"/>
      <c r="L2" s="256"/>
      <c r="M2" s="256"/>
      <c r="N2" s="256"/>
      <c r="O2" s="256"/>
      <c r="P2" s="256"/>
    </row>
    <row r="3" spans="2:16" s="17" customFormat="1" ht="14.25" customHeight="1" x14ac:dyDescent="0.2">
      <c r="B3" s="17" t="s">
        <v>84</v>
      </c>
      <c r="C3" s="18"/>
      <c r="D3" s="18"/>
      <c r="E3" s="18"/>
      <c r="F3" s="18"/>
      <c r="G3" s="18"/>
      <c r="H3" s="18"/>
      <c r="I3" s="18"/>
      <c r="J3" s="18"/>
      <c r="K3" s="18"/>
      <c r="L3" s="18"/>
      <c r="N3" s="19" t="s">
        <v>26</v>
      </c>
      <c r="O3" s="19" t="s">
        <v>27</v>
      </c>
      <c r="P3" s="19" t="s">
        <v>65</v>
      </c>
    </row>
    <row r="4" spans="2:16" x14ac:dyDescent="0.2">
      <c r="C4" s="252" t="str">
        <f>IF(C5="",Bestandserhebung!H7,"")</f>
        <v xml:space="preserve">BSG </v>
      </c>
      <c r="D4" s="252"/>
      <c r="E4" s="252"/>
      <c r="F4" s="252"/>
      <c r="M4" s="20" t="s">
        <v>54</v>
      </c>
      <c r="N4" s="19">
        <f>SUM(M41:M41)</f>
        <v>1</v>
      </c>
      <c r="O4" s="19">
        <f>SUM(N41:N41)</f>
        <v>0</v>
      </c>
      <c r="P4" s="19">
        <f>N4+O4</f>
        <v>1</v>
      </c>
    </row>
    <row r="5" spans="2:16" x14ac:dyDescent="0.2">
      <c r="B5" s="16" t="s">
        <v>52</v>
      </c>
      <c r="C5" s="127"/>
      <c r="G5" s="127" t="s">
        <v>147</v>
      </c>
      <c r="H5" s="127" t="str">
        <f>IFERROR(VLOOKUP(IF(C5="",C4,C5),BSG_Namen_NR,3,FALSE),"")</f>
        <v/>
      </c>
      <c r="K5" s="157">
        <v>61</v>
      </c>
      <c r="M5" s="20" t="s">
        <v>53</v>
      </c>
      <c r="N5" s="19">
        <f>SUM(M11:M35)</f>
        <v>0</v>
      </c>
      <c r="O5" s="19">
        <f>SUM(N11:N35)</f>
        <v>0</v>
      </c>
      <c r="P5" s="19">
        <f>N5+O5</f>
        <v>0</v>
      </c>
    </row>
    <row r="6" spans="2:16" x14ac:dyDescent="0.2">
      <c r="B6" s="16" t="s">
        <v>45</v>
      </c>
      <c r="C6" s="21">
        <f>Grunddaten!C4</f>
        <v>2024</v>
      </c>
      <c r="D6" s="63">
        <v>18</v>
      </c>
      <c r="E6" s="63">
        <v>19</v>
      </c>
      <c r="F6" s="63">
        <v>26</v>
      </c>
      <c r="G6" s="63">
        <v>27</v>
      </c>
      <c r="H6" s="63">
        <v>40</v>
      </c>
      <c r="I6" s="63">
        <v>41</v>
      </c>
      <c r="J6" s="157">
        <v>60</v>
      </c>
      <c r="L6" s="158"/>
      <c r="M6" s="20" t="s">
        <v>164</v>
      </c>
      <c r="N6" s="155">
        <f>SUMPRODUCT((Bestandserhebung!G19:G918=Grunddaten!G6)*(Bestandserhebung!F19:F918="m"))</f>
        <v>0</v>
      </c>
      <c r="O6" s="155">
        <f>SUMPRODUCT((Bestandserhebung!G19:G918=Grunddaten!G6)*(Bestandserhebung!F19:F918="w"))</f>
        <v>0</v>
      </c>
      <c r="P6" s="155">
        <f>SUM(N6:O6)</f>
        <v>0</v>
      </c>
    </row>
    <row r="7" spans="2:16" ht="15" thickBot="1" x14ac:dyDescent="0.25">
      <c r="C7" s="93"/>
      <c r="D7" s="94">
        <f>DATE(Grunddaten!$C$4-D6-1,1,1)</f>
        <v>38353</v>
      </c>
      <c r="E7" s="94">
        <f>DATE(Grunddaten!$C$4-E6-1,12,31)</f>
        <v>38352</v>
      </c>
      <c r="F7" s="94">
        <f>DATE(Grunddaten!$C$4-F6-1,1,1)</f>
        <v>35431</v>
      </c>
      <c r="G7" s="94">
        <f>DATE(Grunddaten!$C$4-G6-1,12,31)</f>
        <v>35430</v>
      </c>
      <c r="H7" s="94">
        <f>DATE(Grunddaten!$C$4-H6-1,1,1)</f>
        <v>30317</v>
      </c>
      <c r="I7" s="94">
        <f>DATE(Grunddaten!$C$4-I6-1,12,31)</f>
        <v>30316</v>
      </c>
      <c r="J7" s="94">
        <f>DATE(Grunddaten!$C$4-J6-1,1,1)</f>
        <v>23012</v>
      </c>
      <c r="K7" s="94">
        <f>DATE(Grunddaten!$C$4-K5-1,12,31)</f>
        <v>23011</v>
      </c>
      <c r="L7" s="95"/>
      <c r="M7" s="22" t="s">
        <v>148</v>
      </c>
      <c r="N7" s="156">
        <f>N4-N5+N6</f>
        <v>1</v>
      </c>
      <c r="O7" s="156">
        <f>O4-O5+O6</f>
        <v>0</v>
      </c>
      <c r="P7" s="156">
        <f>P4-P5+P6</f>
        <v>1</v>
      </c>
    </row>
    <row r="8" spans="2:16" ht="14.25" customHeight="1" thickTop="1" x14ac:dyDescent="0.2">
      <c r="B8" s="249" t="s">
        <v>8</v>
      </c>
      <c r="C8" s="23" t="s">
        <v>9</v>
      </c>
      <c r="D8" s="24"/>
      <c r="E8" s="23" t="s">
        <v>9</v>
      </c>
      <c r="F8" s="24"/>
      <c r="G8" s="23" t="s">
        <v>10</v>
      </c>
      <c r="H8" s="24"/>
      <c r="I8" s="23" t="s">
        <v>10</v>
      </c>
      <c r="J8" s="24"/>
      <c r="K8" s="23" t="s">
        <v>10</v>
      </c>
      <c r="L8" s="24"/>
      <c r="M8" s="23" t="s">
        <v>11</v>
      </c>
      <c r="N8" s="24"/>
      <c r="O8" s="23" t="s">
        <v>12</v>
      </c>
      <c r="P8" s="24"/>
    </row>
    <row r="9" spans="2:16" x14ac:dyDescent="0.2">
      <c r="B9" s="250"/>
      <c r="C9" s="25" t="s">
        <v>13</v>
      </c>
      <c r="D9" s="26"/>
      <c r="E9" s="25" t="s">
        <v>14</v>
      </c>
      <c r="F9" s="26"/>
      <c r="G9" s="25" t="s">
        <v>15</v>
      </c>
      <c r="H9" s="26"/>
      <c r="I9" s="25" t="s">
        <v>16</v>
      </c>
      <c r="J9" s="26"/>
      <c r="K9" s="25" t="s">
        <v>17</v>
      </c>
      <c r="L9" s="26"/>
      <c r="M9" s="25" t="s">
        <v>18</v>
      </c>
      <c r="N9" s="26"/>
      <c r="O9" s="25" t="s">
        <v>19</v>
      </c>
      <c r="P9" s="26"/>
    </row>
    <row r="10" spans="2:16" ht="15" thickBot="1" x14ac:dyDescent="0.25">
      <c r="B10" s="251"/>
      <c r="C10" s="27" t="s">
        <v>26</v>
      </c>
      <c r="D10" s="28" t="s">
        <v>27</v>
      </c>
      <c r="E10" s="27" t="s">
        <v>26</v>
      </c>
      <c r="F10" s="28" t="s">
        <v>27</v>
      </c>
      <c r="G10" s="27" t="s">
        <v>26</v>
      </c>
      <c r="H10" s="28" t="s">
        <v>27</v>
      </c>
      <c r="I10" s="27" t="s">
        <v>26</v>
      </c>
      <c r="J10" s="28" t="s">
        <v>27</v>
      </c>
      <c r="K10" s="27" t="s">
        <v>26</v>
      </c>
      <c r="L10" s="28" t="s">
        <v>27</v>
      </c>
      <c r="M10" s="27" t="s">
        <v>26</v>
      </c>
      <c r="N10" s="28" t="s">
        <v>27</v>
      </c>
      <c r="O10" s="27" t="s">
        <v>26</v>
      </c>
      <c r="P10" s="28" t="s">
        <v>27</v>
      </c>
    </row>
    <row r="11" spans="2:16" x14ac:dyDescent="0.2">
      <c r="B11" s="29" t="str">
        <f>Grunddaten!C13</f>
        <v>Aerobic</v>
      </c>
      <c r="C11" s="30">
        <f>SUMPRODUCT((Geburtsdatum&gt;='Auswertung für LBSVN'!$D$7)*(Sparte1='Auswertung für LBSVN'!B11)*(Geschlecht='Auswertung für LBSVN'!C$10))</f>
        <v>0</v>
      </c>
      <c r="D11" s="31">
        <f>SUMPRODUCT((Geburtsdatum&gt;='Auswertung für LBSVN'!$D$7)*(Sparte1='Auswertung für LBSVN'!B11)*(Geschlecht='Auswertung für LBSVN'!D$10))</f>
        <v>0</v>
      </c>
      <c r="E11" s="30">
        <f>SUMPRODUCT((Geburtsdatum&gt;='Auswertung für LBSVN'!F$7)*(Geburtsdatum&lt;='Auswertung für LBSVN'!E$7)*(Sparte1='Auswertung für LBSVN'!$B11)*(Geschlecht='Auswertung für LBSVN'!E$10))</f>
        <v>0</v>
      </c>
      <c r="F11" s="31">
        <f>SUMPRODUCT((Geburtsdatum&gt;='Auswertung für LBSVN'!F$7)*(Geburtsdatum&lt;='Auswertung für LBSVN'!E$7)*(Sparte1='Auswertung für LBSVN'!$B11)*(Geschlecht='Auswertung für LBSVN'!F$10))</f>
        <v>0</v>
      </c>
      <c r="G11" s="117">
        <f>SUMPRODUCT((Geburtsdatum&gt;='Auswertung für LBSVN'!H$7)*(Geburtsdatum&lt;='Auswertung für LBSVN'!G$7)*(Sparte1='Auswertung für LBSVN'!$B11)*(Geschlecht='Auswertung für LBSVN'!G$10))</f>
        <v>0</v>
      </c>
      <c r="H11" s="33">
        <f>SUMPRODUCT((Geburtsdatum&gt;='Auswertung für LBSVN'!H$7)*(Geburtsdatum&lt;='Auswertung für LBSVN'!G$7)*(Sparte1='Auswertung für LBSVN'!$B11)*(Geschlecht='Auswertung für LBSVN'!H$10))</f>
        <v>0</v>
      </c>
      <c r="I11" s="30">
        <f>SUMPRODUCT((Geburtsdatum&gt;='Auswertung für LBSVN'!J$7)*(Geburtsdatum&lt;='Auswertung für LBSVN'!I$7)*(Sparte1='Auswertung für LBSVN'!$B11)*(Geschlecht='Auswertung für LBSVN'!I$10))</f>
        <v>0</v>
      </c>
      <c r="J11" s="31">
        <f>SUMPRODUCT((Geburtsdatum&gt;='Auswertung für LBSVN'!J$7)*(Geburtsdatum&lt;='Auswertung für LBSVN'!I$7)*(Sparte1='Auswertung für LBSVN'!$B11)*(Geschlecht='Auswertung für LBSVN'!J$10))</f>
        <v>0</v>
      </c>
      <c r="K11" s="30">
        <f>SUMPRODUCT((Geburtsdatum&gt;='Auswertung für LBSVN'!L$7)*(Geburtsdatum&lt;='Auswertung für LBSVN'!K$7)*(Sparte1='Auswertung für LBSVN'!$B11)*(Geschlecht='Auswertung für LBSVN'!K$10))</f>
        <v>0</v>
      </c>
      <c r="L11" s="31">
        <f>SUMPRODUCT((Geburtsdatum&gt;='Auswertung für LBSVN'!L$7)*(Geburtsdatum&lt;='Auswertung für LBSVN'!K$7)*(Sparte1='Auswertung für LBSVN'!$B11)*(Geschlecht='Auswertung für LBSVN'!L$10))</f>
        <v>0</v>
      </c>
      <c r="M11" s="32">
        <f t="shared" ref="M11:M16" si="0">SUM(C11,E11,G11,I11,K11)</f>
        <v>0</v>
      </c>
      <c r="N11" s="33">
        <f t="shared" ref="N11:N16" si="1">SUM(D11,F11,H11,J11,L11)</f>
        <v>0</v>
      </c>
      <c r="O11" s="30">
        <f>SUMPRODUCT((Geschlecht='Auswertung für LBSVN'!$O$10)*(Bestandserhebung!$O$19:$O$918&gt;"")*(Sparte1='Auswertung für LBSVN'!B11))</f>
        <v>0</v>
      </c>
      <c r="P11" s="140">
        <f>SUMPRODUCT((Geschlecht='Auswertung für LBSVN'!$P$10)*(Bestandserhebung!$O$19:$O$918&gt;"")*(Sparte1='Auswertung für LBSVN'!B11))</f>
        <v>0</v>
      </c>
    </row>
    <row r="12" spans="2:16" x14ac:dyDescent="0.2">
      <c r="B12" s="34" t="str">
        <f>Grunddaten!C14</f>
        <v>Angeln</v>
      </c>
      <c r="C12" s="32">
        <f>SUMPRODUCT((Geburtsdatum&gt;='Auswertung für LBSVN'!$D$7)*(Sparte1='Auswertung für LBSVN'!B12)*(Geschlecht='Auswertung für LBSVN'!C$10))</f>
        <v>0</v>
      </c>
      <c r="D12" s="31">
        <f>SUMPRODUCT((Geburtsdatum&gt;='Auswertung für LBSVN'!$D$7)*(Sparte1='Auswertung für LBSVN'!B12)*(Geschlecht='Auswertung für LBSVN'!D$10))</f>
        <v>0</v>
      </c>
      <c r="E12" s="32">
        <f>SUMPRODUCT((Geburtsdatum&gt;='Auswertung für LBSVN'!F$7)*(Geburtsdatum&lt;='Auswertung für LBSVN'!E$7)*(Sparte1='Auswertung für LBSVN'!$B12)*(Geschlecht='Auswertung für LBSVN'!E$10))</f>
        <v>0</v>
      </c>
      <c r="F12" s="31">
        <f>SUMPRODUCT((Geburtsdatum&gt;='Auswertung für LBSVN'!F$7)*(Geburtsdatum&lt;='Auswertung für LBSVN'!E$7)*(Sparte1='Auswertung für LBSVN'!$B12)*(Geschlecht='Auswertung für LBSVN'!F$10))</f>
        <v>0</v>
      </c>
      <c r="G12" s="117">
        <f>SUMPRODUCT((Geburtsdatum&gt;='Auswertung für LBSVN'!H$7)*(Geburtsdatum&lt;='Auswertung für LBSVN'!G$7)*(Sparte1='Auswertung für LBSVN'!$B12)*(Geschlecht='Auswertung für LBSVN'!G$10))</f>
        <v>0</v>
      </c>
      <c r="H12" s="33">
        <f>SUMPRODUCT((Geburtsdatum&gt;='Auswertung für LBSVN'!H$7)*(Geburtsdatum&lt;='Auswertung für LBSVN'!G$7)*(Sparte1='Auswertung für LBSVN'!$B12)*(Geschlecht='Auswertung für LBSVN'!H$10))</f>
        <v>0</v>
      </c>
      <c r="I12" s="32">
        <f>SUMPRODUCT((Geburtsdatum&gt;='Auswertung für LBSVN'!J$7)*(Geburtsdatum&lt;='Auswertung für LBSVN'!I$7)*(Sparte1='Auswertung für LBSVN'!$B12)*(Geschlecht='Auswertung für LBSVN'!I$10))</f>
        <v>0</v>
      </c>
      <c r="J12" s="31">
        <f>SUMPRODUCT((Geburtsdatum&gt;='Auswertung für LBSVN'!J$7)*(Geburtsdatum&lt;='Auswertung für LBSVN'!I$7)*(Sparte1='Auswertung für LBSVN'!$B12)*(Geschlecht='Auswertung für LBSVN'!J$10))</f>
        <v>0</v>
      </c>
      <c r="K12" s="32">
        <f>SUMPRODUCT((Geburtsdatum&gt;='Auswertung für LBSVN'!L$7)*(Geburtsdatum&lt;='Auswertung für LBSVN'!K$7)*(Sparte1='Auswertung für LBSVN'!$B12)*(Geschlecht='Auswertung für LBSVN'!K$10))</f>
        <v>0</v>
      </c>
      <c r="L12" s="31">
        <f>SUMPRODUCT((Geburtsdatum&gt;='Auswertung für LBSVN'!L$7)*(Geburtsdatum&lt;='Auswertung für LBSVN'!K$7)*(Sparte1='Auswertung für LBSVN'!$B12)*(Geschlecht='Auswertung für LBSVN'!L$10))</f>
        <v>0</v>
      </c>
      <c r="M12" s="32">
        <f t="shared" si="0"/>
        <v>0</v>
      </c>
      <c r="N12" s="33">
        <f t="shared" si="1"/>
        <v>0</v>
      </c>
      <c r="O12" s="32">
        <f>SUMPRODUCT((Geschlecht='Auswertung für LBSVN'!$O$10)*(Bestandserhebung!$O$19:$O$918&gt;"")*(Sparte1='Auswertung für LBSVN'!B12))</f>
        <v>0</v>
      </c>
      <c r="P12" s="33">
        <f>SUMPRODUCT((Geschlecht='Auswertung für LBSVN'!$P$10)*(Bestandserhebung!$O$19:$O$918&gt;"")*(Sparte1='Auswertung für LBSVN'!B12))</f>
        <v>0</v>
      </c>
    </row>
    <row r="13" spans="2:16" x14ac:dyDescent="0.2">
      <c r="B13" s="34" t="str">
        <f>Grunddaten!C15</f>
        <v>Aquagymnastik</v>
      </c>
      <c r="C13" s="32">
        <f>SUMPRODUCT((Geburtsdatum&gt;='Auswertung für LBSVN'!$D$7)*(Sparte1='Auswertung für LBSVN'!B13)*(Geschlecht='Auswertung für LBSVN'!C$10))</f>
        <v>0</v>
      </c>
      <c r="D13" s="31">
        <f>SUMPRODUCT((Geburtsdatum&gt;='Auswertung für LBSVN'!$D$7)*(Sparte1='Auswertung für LBSVN'!B13)*(Geschlecht='Auswertung für LBSVN'!D$10))</f>
        <v>0</v>
      </c>
      <c r="E13" s="32">
        <f>SUMPRODUCT((Geburtsdatum&gt;='Auswertung für LBSVN'!F$7)*(Geburtsdatum&lt;='Auswertung für LBSVN'!E$7)*(Sparte1='Auswertung für LBSVN'!$B13)*(Geschlecht='Auswertung für LBSVN'!E$10))</f>
        <v>0</v>
      </c>
      <c r="F13" s="31">
        <f>SUMPRODUCT((Geburtsdatum&gt;='Auswertung für LBSVN'!F$7)*(Geburtsdatum&lt;='Auswertung für LBSVN'!E$7)*(Sparte1='Auswertung für LBSVN'!$B13)*(Geschlecht='Auswertung für LBSVN'!F$10))</f>
        <v>0</v>
      </c>
      <c r="G13" s="117">
        <f>SUMPRODUCT((Geburtsdatum&gt;='Auswertung für LBSVN'!H$7)*(Geburtsdatum&lt;='Auswertung für LBSVN'!G$7)*(Sparte1='Auswertung für LBSVN'!$B13)*(Geschlecht='Auswertung für LBSVN'!G$10))</f>
        <v>0</v>
      </c>
      <c r="H13" s="33">
        <f>SUMPRODUCT((Geburtsdatum&gt;='Auswertung für LBSVN'!H$7)*(Geburtsdatum&lt;='Auswertung für LBSVN'!G$7)*(Sparte1='Auswertung für LBSVN'!$B13)*(Geschlecht='Auswertung für LBSVN'!H$10))</f>
        <v>0</v>
      </c>
      <c r="I13" s="32">
        <f>SUMPRODUCT((Geburtsdatum&gt;='Auswertung für LBSVN'!J$7)*(Geburtsdatum&lt;='Auswertung für LBSVN'!I$7)*(Sparte1='Auswertung für LBSVN'!$B13)*(Geschlecht='Auswertung für LBSVN'!I$10))</f>
        <v>0</v>
      </c>
      <c r="J13" s="31">
        <f>SUMPRODUCT((Geburtsdatum&gt;='Auswertung für LBSVN'!J$7)*(Geburtsdatum&lt;='Auswertung für LBSVN'!I$7)*(Sparte1='Auswertung für LBSVN'!$B13)*(Geschlecht='Auswertung für LBSVN'!J$10))</f>
        <v>0</v>
      </c>
      <c r="K13" s="32">
        <f>SUMPRODUCT((Geburtsdatum&gt;='Auswertung für LBSVN'!L$7)*(Geburtsdatum&lt;='Auswertung für LBSVN'!K$7)*(Sparte1='Auswertung für LBSVN'!$B13)*(Geschlecht='Auswertung für LBSVN'!K$10))</f>
        <v>0</v>
      </c>
      <c r="L13" s="31">
        <f>SUMPRODUCT((Geburtsdatum&gt;='Auswertung für LBSVN'!L$7)*(Geburtsdatum&lt;='Auswertung für LBSVN'!K$7)*(Sparte1='Auswertung für LBSVN'!$B13)*(Geschlecht='Auswertung für LBSVN'!L$10))</f>
        <v>0</v>
      </c>
      <c r="M13" s="32">
        <f t="shared" si="0"/>
        <v>0</v>
      </c>
      <c r="N13" s="33">
        <f t="shared" si="1"/>
        <v>0</v>
      </c>
      <c r="O13" s="32">
        <f>SUMPRODUCT((Geschlecht='Auswertung für LBSVN'!$O$10)*(Bestandserhebung!$O$19:$O$918&gt;"")*(Sparte1='Auswertung für LBSVN'!B13))</f>
        <v>0</v>
      </c>
      <c r="P13" s="33">
        <f>SUMPRODUCT((Geschlecht='Auswertung für LBSVN'!$P$10)*(Bestandserhebung!$O$19:$O$918&gt;"")*(Sparte1='Auswertung für LBSVN'!B13))</f>
        <v>0</v>
      </c>
    </row>
    <row r="14" spans="2:16" x14ac:dyDescent="0.2">
      <c r="B14" s="34" t="str">
        <f>Grunddaten!C16</f>
        <v>Badminton</v>
      </c>
      <c r="C14" s="32">
        <f>SUMPRODUCT((Geburtsdatum&gt;='Auswertung für LBSVN'!$D$7)*(Sparte1='Auswertung für LBSVN'!B14)*(Geschlecht='Auswertung für LBSVN'!C$10))</f>
        <v>0</v>
      </c>
      <c r="D14" s="31">
        <f>SUMPRODUCT((Geburtsdatum&gt;='Auswertung für LBSVN'!$D$7)*(Sparte1='Auswertung für LBSVN'!B14)*(Geschlecht='Auswertung für LBSVN'!D$10))</f>
        <v>0</v>
      </c>
      <c r="E14" s="32">
        <f>SUMPRODUCT((Geburtsdatum&gt;='Auswertung für LBSVN'!F$7)*(Geburtsdatum&lt;='Auswertung für LBSVN'!E$7)*(Sparte1='Auswertung für LBSVN'!$B14)*(Geschlecht='Auswertung für LBSVN'!E$10))</f>
        <v>0</v>
      </c>
      <c r="F14" s="31">
        <f>SUMPRODUCT((Geburtsdatum&gt;='Auswertung für LBSVN'!F$7)*(Geburtsdatum&lt;='Auswertung für LBSVN'!E$7)*(Sparte1='Auswertung für LBSVN'!$B14)*(Geschlecht='Auswertung für LBSVN'!F$10))</f>
        <v>0</v>
      </c>
      <c r="G14" s="117">
        <f>SUMPRODUCT((Geburtsdatum&gt;='Auswertung für LBSVN'!H$7)*(Geburtsdatum&lt;='Auswertung für LBSVN'!G$7)*(Sparte1='Auswertung für LBSVN'!$B14)*(Geschlecht='Auswertung für LBSVN'!G$10))</f>
        <v>0</v>
      </c>
      <c r="H14" s="33">
        <f>SUMPRODUCT((Geburtsdatum&gt;='Auswertung für LBSVN'!H$7)*(Geburtsdatum&lt;='Auswertung für LBSVN'!G$7)*(Sparte1='Auswertung für LBSVN'!$B14)*(Geschlecht='Auswertung für LBSVN'!H$10))</f>
        <v>0</v>
      </c>
      <c r="I14" s="32">
        <f>SUMPRODUCT((Geburtsdatum&gt;='Auswertung für LBSVN'!J$7)*(Geburtsdatum&lt;='Auswertung für LBSVN'!I$7)*(Sparte1='Auswertung für LBSVN'!$B14)*(Geschlecht='Auswertung für LBSVN'!I$10))</f>
        <v>0</v>
      </c>
      <c r="J14" s="31">
        <f>SUMPRODUCT((Geburtsdatum&gt;='Auswertung für LBSVN'!J$7)*(Geburtsdatum&lt;='Auswertung für LBSVN'!I$7)*(Sparte1='Auswertung für LBSVN'!$B14)*(Geschlecht='Auswertung für LBSVN'!J$10))</f>
        <v>0</v>
      </c>
      <c r="K14" s="32">
        <f>SUMPRODUCT((Geburtsdatum&gt;='Auswertung für LBSVN'!L$7)*(Geburtsdatum&lt;='Auswertung für LBSVN'!K$7)*(Sparte1='Auswertung für LBSVN'!$B14)*(Geschlecht='Auswertung für LBSVN'!K$10))</f>
        <v>0</v>
      </c>
      <c r="L14" s="31">
        <f>SUMPRODUCT((Geburtsdatum&gt;='Auswertung für LBSVN'!L$7)*(Geburtsdatum&lt;='Auswertung für LBSVN'!K$7)*(Sparte1='Auswertung für LBSVN'!$B14)*(Geschlecht='Auswertung für LBSVN'!L$10))</f>
        <v>0</v>
      </c>
      <c r="M14" s="32">
        <f t="shared" si="0"/>
        <v>0</v>
      </c>
      <c r="N14" s="33">
        <f t="shared" si="1"/>
        <v>0</v>
      </c>
      <c r="O14" s="32">
        <f>SUMPRODUCT((Geschlecht='Auswertung für LBSVN'!$O$10)*(Bestandserhebung!$O$19:$O$918&gt;"")*(Sparte1='Auswertung für LBSVN'!B14))</f>
        <v>0</v>
      </c>
      <c r="P14" s="33">
        <f>SUMPRODUCT((Geschlecht='Auswertung für LBSVN'!$P$10)*(Bestandserhebung!$O$19:$O$918&gt;"")*(Sparte1='Auswertung für LBSVN'!B14))</f>
        <v>0</v>
      </c>
    </row>
    <row r="15" spans="2:16" x14ac:dyDescent="0.2">
      <c r="B15" s="34" t="str">
        <f>Grunddaten!C17</f>
        <v>Basketball</v>
      </c>
      <c r="C15" s="32">
        <f>SUMPRODUCT((Geburtsdatum&gt;='Auswertung für LBSVN'!$D$7)*(Sparte1='Auswertung für LBSVN'!B15)*(Geschlecht='Auswertung für LBSVN'!C$10))</f>
        <v>0</v>
      </c>
      <c r="D15" s="31">
        <f>SUMPRODUCT((Geburtsdatum&gt;='Auswertung für LBSVN'!$D$7)*(Sparte1='Auswertung für LBSVN'!B15)*(Geschlecht='Auswertung für LBSVN'!D$10))</f>
        <v>0</v>
      </c>
      <c r="E15" s="32">
        <f>SUMPRODUCT((Geburtsdatum&gt;='Auswertung für LBSVN'!F$7)*(Geburtsdatum&lt;='Auswertung für LBSVN'!E$7)*(Sparte1='Auswertung für LBSVN'!$B15)*(Geschlecht='Auswertung für LBSVN'!E$10))</f>
        <v>0</v>
      </c>
      <c r="F15" s="31">
        <f>SUMPRODUCT((Geburtsdatum&gt;='Auswertung für LBSVN'!F$7)*(Geburtsdatum&lt;='Auswertung für LBSVN'!E$7)*(Sparte1='Auswertung für LBSVN'!$B15)*(Geschlecht='Auswertung für LBSVN'!F$10))</f>
        <v>0</v>
      </c>
      <c r="G15" s="117">
        <f>SUMPRODUCT((Geburtsdatum&gt;='Auswertung für LBSVN'!H$7)*(Geburtsdatum&lt;='Auswertung für LBSVN'!G$7)*(Sparte1='Auswertung für LBSVN'!$B15)*(Geschlecht='Auswertung für LBSVN'!G$10))</f>
        <v>0</v>
      </c>
      <c r="H15" s="33">
        <f>SUMPRODUCT((Geburtsdatum&gt;='Auswertung für LBSVN'!H$7)*(Geburtsdatum&lt;='Auswertung für LBSVN'!G$7)*(Sparte1='Auswertung für LBSVN'!$B15)*(Geschlecht='Auswertung für LBSVN'!H$10))</f>
        <v>0</v>
      </c>
      <c r="I15" s="32">
        <f>SUMPRODUCT((Geburtsdatum&gt;='Auswertung für LBSVN'!J$7)*(Geburtsdatum&lt;='Auswertung für LBSVN'!I$7)*(Sparte1='Auswertung für LBSVN'!$B15)*(Geschlecht='Auswertung für LBSVN'!I$10))</f>
        <v>0</v>
      </c>
      <c r="J15" s="31">
        <f>SUMPRODUCT((Geburtsdatum&gt;='Auswertung für LBSVN'!J$7)*(Geburtsdatum&lt;='Auswertung für LBSVN'!I$7)*(Sparte1='Auswertung für LBSVN'!$B15)*(Geschlecht='Auswertung für LBSVN'!J$10))</f>
        <v>0</v>
      </c>
      <c r="K15" s="32">
        <f>SUMPRODUCT((Geburtsdatum&gt;='Auswertung für LBSVN'!L$7)*(Geburtsdatum&lt;='Auswertung für LBSVN'!K$7)*(Sparte1='Auswertung für LBSVN'!$B15)*(Geschlecht='Auswertung für LBSVN'!K$10))</f>
        <v>0</v>
      </c>
      <c r="L15" s="31">
        <f>SUMPRODUCT((Geburtsdatum&gt;='Auswertung für LBSVN'!L$7)*(Geburtsdatum&lt;='Auswertung für LBSVN'!K$7)*(Sparte1='Auswertung für LBSVN'!$B15)*(Geschlecht='Auswertung für LBSVN'!L$10))</f>
        <v>0</v>
      </c>
      <c r="M15" s="32">
        <f t="shared" si="0"/>
        <v>0</v>
      </c>
      <c r="N15" s="33">
        <f t="shared" si="1"/>
        <v>0</v>
      </c>
      <c r="O15" s="32">
        <f>SUMPRODUCT((Geschlecht='Auswertung für LBSVN'!$O$10)*(Bestandserhebung!$O$19:$O$918&gt;"")*(Sparte1='Auswertung für LBSVN'!B15))</f>
        <v>0</v>
      </c>
      <c r="P15" s="33">
        <f>SUMPRODUCT((Geschlecht='Auswertung für LBSVN'!$P$10)*(Bestandserhebung!$O$19:$O$918&gt;"")*(Sparte1='Auswertung für LBSVN'!B15))</f>
        <v>0</v>
      </c>
    </row>
    <row r="16" spans="2:16" x14ac:dyDescent="0.2">
      <c r="B16" s="34" t="str">
        <f>Grunddaten!C18</f>
        <v>Beachvolleyball</v>
      </c>
      <c r="C16" s="32">
        <f>SUMPRODUCT((Geburtsdatum&gt;='Auswertung für LBSVN'!$D$7)*(Sparte1='Auswertung für LBSVN'!B16)*(Geschlecht='Auswertung für LBSVN'!C$10))</f>
        <v>0</v>
      </c>
      <c r="D16" s="31">
        <f>SUMPRODUCT((Geburtsdatum&gt;='Auswertung für LBSVN'!$D$7)*(Sparte1='Auswertung für LBSVN'!B16)*(Geschlecht='Auswertung für LBSVN'!D$10))</f>
        <v>0</v>
      </c>
      <c r="E16" s="32">
        <f>SUMPRODUCT((Geburtsdatum&gt;='Auswertung für LBSVN'!F$7)*(Geburtsdatum&lt;='Auswertung für LBSVN'!E$7)*(Sparte1='Auswertung für LBSVN'!$B16)*(Geschlecht='Auswertung für LBSVN'!E$10))</f>
        <v>0</v>
      </c>
      <c r="F16" s="31">
        <f>SUMPRODUCT((Geburtsdatum&gt;='Auswertung für LBSVN'!F$7)*(Geburtsdatum&lt;='Auswertung für LBSVN'!E$7)*(Sparte1='Auswertung für LBSVN'!$B16)*(Geschlecht='Auswertung für LBSVN'!F$10))</f>
        <v>0</v>
      </c>
      <c r="G16" s="117">
        <f>SUMPRODUCT((Geburtsdatum&gt;='Auswertung für LBSVN'!H$7)*(Geburtsdatum&lt;='Auswertung für LBSVN'!G$7)*(Sparte1='Auswertung für LBSVN'!$B16)*(Geschlecht='Auswertung für LBSVN'!G$10))</f>
        <v>0</v>
      </c>
      <c r="H16" s="33">
        <f>SUMPRODUCT((Geburtsdatum&gt;='Auswertung für LBSVN'!H$7)*(Geburtsdatum&lt;='Auswertung für LBSVN'!G$7)*(Sparte1='Auswertung für LBSVN'!$B16)*(Geschlecht='Auswertung für LBSVN'!H$10))</f>
        <v>0</v>
      </c>
      <c r="I16" s="32">
        <f>SUMPRODUCT((Geburtsdatum&gt;='Auswertung für LBSVN'!J$7)*(Geburtsdatum&lt;='Auswertung für LBSVN'!I$7)*(Sparte1='Auswertung für LBSVN'!$B16)*(Geschlecht='Auswertung für LBSVN'!I$10))</f>
        <v>0</v>
      </c>
      <c r="J16" s="31">
        <f>SUMPRODUCT((Geburtsdatum&gt;='Auswertung für LBSVN'!J$7)*(Geburtsdatum&lt;='Auswertung für LBSVN'!I$7)*(Sparte1='Auswertung für LBSVN'!$B16)*(Geschlecht='Auswertung für LBSVN'!J$10))</f>
        <v>0</v>
      </c>
      <c r="K16" s="32">
        <f>SUMPRODUCT((Geburtsdatum&gt;='Auswertung für LBSVN'!L$7)*(Geburtsdatum&lt;='Auswertung für LBSVN'!K$7)*(Sparte1='Auswertung für LBSVN'!$B16)*(Geschlecht='Auswertung für LBSVN'!K$10))</f>
        <v>0</v>
      </c>
      <c r="L16" s="31">
        <f>SUMPRODUCT((Geburtsdatum&gt;='Auswertung für LBSVN'!L$7)*(Geburtsdatum&lt;='Auswertung für LBSVN'!K$7)*(Sparte1='Auswertung für LBSVN'!$B16)*(Geschlecht='Auswertung für LBSVN'!L$10))</f>
        <v>0</v>
      </c>
      <c r="M16" s="32">
        <f t="shared" si="0"/>
        <v>0</v>
      </c>
      <c r="N16" s="33">
        <f t="shared" si="1"/>
        <v>0</v>
      </c>
      <c r="O16" s="32">
        <f>SUMPRODUCT((Geschlecht='Auswertung für LBSVN'!$O$10)*(Bestandserhebung!$O$19:$O$918&gt;"")*(Sparte1='Auswertung für LBSVN'!B16))</f>
        <v>0</v>
      </c>
      <c r="P16" s="33">
        <f>SUMPRODUCT((Geschlecht='Auswertung für LBSVN'!$P$10)*(Bestandserhebung!$O$19:$O$918&gt;"")*(Sparte1='Auswertung für LBSVN'!B16))</f>
        <v>0</v>
      </c>
    </row>
    <row r="17" spans="2:16" x14ac:dyDescent="0.2">
      <c r="B17" s="34" t="str">
        <f>Grunddaten!C19</f>
        <v>Billard</v>
      </c>
      <c r="C17" s="32">
        <f>SUMPRODUCT((Geburtsdatum&gt;='Auswertung für LBSVN'!$D$7)*(Sparte1='Auswertung für LBSVN'!B17)*(Geschlecht='Auswertung für LBSVN'!C$10))</f>
        <v>0</v>
      </c>
      <c r="D17" s="31">
        <f>SUMPRODUCT((Geburtsdatum&gt;='Auswertung für LBSVN'!$D$7)*(Sparte1='Auswertung für LBSVN'!B17)*(Geschlecht='Auswertung für LBSVN'!D$10))</f>
        <v>0</v>
      </c>
      <c r="E17" s="32">
        <f>SUMPRODUCT((Geburtsdatum&gt;='Auswertung für LBSVN'!F$7)*(Geburtsdatum&lt;='Auswertung für LBSVN'!E$7)*(Sparte1='Auswertung für LBSVN'!$B17)*(Geschlecht='Auswertung für LBSVN'!E$10))</f>
        <v>0</v>
      </c>
      <c r="F17" s="31">
        <f>SUMPRODUCT((Geburtsdatum&gt;='Auswertung für LBSVN'!F$7)*(Geburtsdatum&lt;='Auswertung für LBSVN'!E$7)*(Sparte1='Auswertung für LBSVN'!$B17)*(Geschlecht='Auswertung für LBSVN'!F$10))</f>
        <v>0</v>
      </c>
      <c r="G17" s="117">
        <f>SUMPRODUCT((Geburtsdatum&gt;='Auswertung für LBSVN'!H$7)*(Geburtsdatum&lt;='Auswertung für LBSVN'!G$7)*(Sparte1='Auswertung für LBSVN'!$B17)*(Geschlecht='Auswertung für LBSVN'!G$10))</f>
        <v>0</v>
      </c>
      <c r="H17" s="33">
        <f>SUMPRODUCT((Geburtsdatum&gt;='Auswertung für LBSVN'!H$7)*(Geburtsdatum&lt;='Auswertung für LBSVN'!G$7)*(Sparte1='Auswertung für LBSVN'!$B17)*(Geschlecht='Auswertung für LBSVN'!H$10))</f>
        <v>0</v>
      </c>
      <c r="I17" s="32">
        <f>SUMPRODUCT((Geburtsdatum&gt;='Auswertung für LBSVN'!J$7)*(Geburtsdatum&lt;='Auswertung für LBSVN'!I$7)*(Sparte1='Auswertung für LBSVN'!$B17)*(Geschlecht='Auswertung für LBSVN'!I$10))</f>
        <v>0</v>
      </c>
      <c r="J17" s="31">
        <f>SUMPRODUCT((Geburtsdatum&gt;='Auswertung für LBSVN'!J$7)*(Geburtsdatum&lt;='Auswertung für LBSVN'!I$7)*(Sparte1='Auswertung für LBSVN'!$B17)*(Geschlecht='Auswertung für LBSVN'!J$10))</f>
        <v>0</v>
      </c>
      <c r="K17" s="32">
        <f>SUMPRODUCT((Geburtsdatum&gt;='Auswertung für LBSVN'!L$7)*(Geburtsdatum&lt;='Auswertung für LBSVN'!K$7)*(Sparte1='Auswertung für LBSVN'!$B17)*(Geschlecht='Auswertung für LBSVN'!K$10))</f>
        <v>0</v>
      </c>
      <c r="L17" s="31">
        <f>SUMPRODUCT((Geburtsdatum&gt;='Auswertung für LBSVN'!L$7)*(Geburtsdatum&lt;='Auswertung für LBSVN'!K$7)*(Sparte1='Auswertung für LBSVN'!$B17)*(Geschlecht='Auswertung für LBSVN'!L$10))</f>
        <v>0</v>
      </c>
      <c r="M17" s="32">
        <f>SUM(C17,E17,G17,I17,K17)</f>
        <v>0</v>
      </c>
      <c r="N17" s="33">
        <f>SUM(D17,F17,H17,J17,L17)</f>
        <v>0</v>
      </c>
      <c r="O17" s="32">
        <f>SUMPRODUCT((Geschlecht='Auswertung für LBSVN'!$O$10)*(Bestandserhebung!$O$19:$O$918&gt;"")*(Sparte1='Auswertung für LBSVN'!B17))</f>
        <v>0</v>
      </c>
      <c r="P17" s="33">
        <f>SUMPRODUCT((Geschlecht='Auswertung für LBSVN'!$P$10)*(Bestandserhebung!$O$19:$O$918&gt;"")*(Sparte1='Auswertung für LBSVN'!B17))</f>
        <v>0</v>
      </c>
    </row>
    <row r="18" spans="2:16" x14ac:dyDescent="0.2">
      <c r="B18" s="34" t="str">
        <f>Grunddaten!C20</f>
        <v>Pool</v>
      </c>
      <c r="C18" s="32">
        <f>SUMPRODUCT((Geburtsdatum&gt;='Auswertung für LBSVN'!$D$7)*(Sparte1='Auswertung für LBSVN'!B18)*(Geschlecht='Auswertung für LBSVN'!C$10))</f>
        <v>0</v>
      </c>
      <c r="D18" s="31">
        <f>SUMPRODUCT((Geburtsdatum&gt;='Auswertung für LBSVN'!$D$7)*(Sparte1='Auswertung für LBSVN'!B18)*(Geschlecht='Auswertung für LBSVN'!D$10))</f>
        <v>0</v>
      </c>
      <c r="E18" s="32">
        <f>SUMPRODUCT((Geburtsdatum&gt;='Auswertung für LBSVN'!F$7)*(Geburtsdatum&lt;='Auswertung für LBSVN'!E$7)*(Sparte1='Auswertung für LBSVN'!$B18)*(Geschlecht='Auswertung für LBSVN'!E$10))</f>
        <v>0</v>
      </c>
      <c r="F18" s="31">
        <f>SUMPRODUCT((Geburtsdatum&gt;='Auswertung für LBSVN'!F$7)*(Geburtsdatum&lt;='Auswertung für LBSVN'!E$7)*(Sparte1='Auswertung für LBSVN'!$B18)*(Geschlecht='Auswertung für LBSVN'!F$10))</f>
        <v>0</v>
      </c>
      <c r="G18" s="117">
        <f>SUMPRODUCT((Geburtsdatum&gt;='Auswertung für LBSVN'!H$7)*(Geburtsdatum&lt;='Auswertung für LBSVN'!G$7)*(Sparte1='Auswertung für LBSVN'!$B18)*(Geschlecht='Auswertung für LBSVN'!G$10))</f>
        <v>0</v>
      </c>
      <c r="H18" s="33">
        <f>SUMPRODUCT((Geburtsdatum&gt;='Auswertung für LBSVN'!H$7)*(Geburtsdatum&lt;='Auswertung für LBSVN'!G$7)*(Sparte1='Auswertung für LBSVN'!$B18)*(Geschlecht='Auswertung für LBSVN'!H$10))</f>
        <v>0</v>
      </c>
      <c r="I18" s="32">
        <f>SUMPRODUCT((Geburtsdatum&gt;='Auswertung für LBSVN'!J$7)*(Geburtsdatum&lt;='Auswertung für LBSVN'!I$7)*(Sparte1='Auswertung für LBSVN'!$B18)*(Geschlecht='Auswertung für LBSVN'!I$10))</f>
        <v>0</v>
      </c>
      <c r="J18" s="31">
        <f>SUMPRODUCT((Geburtsdatum&gt;='Auswertung für LBSVN'!J$7)*(Geburtsdatum&lt;='Auswertung für LBSVN'!I$7)*(Sparte1='Auswertung für LBSVN'!$B18)*(Geschlecht='Auswertung für LBSVN'!J$10))</f>
        <v>0</v>
      </c>
      <c r="K18" s="32">
        <f>SUMPRODUCT((Geburtsdatum&gt;='Auswertung für LBSVN'!L$7)*(Geburtsdatum&lt;='Auswertung für LBSVN'!K$7)*(Sparte1='Auswertung für LBSVN'!$B18)*(Geschlecht='Auswertung für LBSVN'!K$10))</f>
        <v>0</v>
      </c>
      <c r="L18" s="31">
        <f>SUMPRODUCT((Geburtsdatum&gt;='Auswertung für LBSVN'!L$7)*(Geburtsdatum&lt;='Auswertung für LBSVN'!K$7)*(Sparte1='Auswertung für LBSVN'!$B18)*(Geschlecht='Auswertung für LBSVN'!L$10))</f>
        <v>0</v>
      </c>
      <c r="M18" s="32">
        <f t="shared" ref="M18:M36" si="2">SUM(C18,E18,G18,I18,K18)</f>
        <v>0</v>
      </c>
      <c r="N18" s="33">
        <f t="shared" ref="N18:N36" si="3">SUM(D18,F18,H18,J18,L18)</f>
        <v>0</v>
      </c>
      <c r="O18" s="32">
        <f>SUMPRODUCT((Geschlecht='Auswertung für LBSVN'!$O$10)*(Bestandserhebung!$O$19:$O$918&gt;"")*(Sparte1='Auswertung für LBSVN'!B18))</f>
        <v>0</v>
      </c>
      <c r="P18" s="33">
        <f>SUMPRODUCT((Geschlecht='Auswertung für LBSVN'!$P$10)*(Bestandserhebung!$O$19:$O$918&gt;"")*(Sparte1='Auswertung für LBSVN'!B18))</f>
        <v>0</v>
      </c>
    </row>
    <row r="19" spans="2:16" x14ac:dyDescent="0.2">
      <c r="B19" s="34" t="str">
        <f>Grunddaten!C21</f>
        <v>Snooker</v>
      </c>
      <c r="C19" s="32">
        <f>SUMPRODUCT((Geburtsdatum&gt;='Auswertung für LBSVN'!$D$7)*(Sparte1='Auswertung für LBSVN'!B19)*(Geschlecht='Auswertung für LBSVN'!C$10))</f>
        <v>0</v>
      </c>
      <c r="D19" s="31">
        <f>SUMPRODUCT((Geburtsdatum&gt;='Auswertung für LBSVN'!$D$7)*(Sparte1='Auswertung für LBSVN'!B19)*(Geschlecht='Auswertung für LBSVN'!D$10))</f>
        <v>0</v>
      </c>
      <c r="E19" s="32">
        <f>SUMPRODUCT((Geburtsdatum&gt;='Auswertung für LBSVN'!F$7)*(Geburtsdatum&lt;='Auswertung für LBSVN'!E$7)*(Sparte1='Auswertung für LBSVN'!$B19)*(Geschlecht='Auswertung für LBSVN'!E$10))</f>
        <v>0</v>
      </c>
      <c r="F19" s="31">
        <f>SUMPRODUCT((Geburtsdatum&gt;='Auswertung für LBSVN'!F$7)*(Geburtsdatum&lt;='Auswertung für LBSVN'!E$7)*(Sparte1='Auswertung für LBSVN'!$B19)*(Geschlecht='Auswertung für LBSVN'!F$10))</f>
        <v>0</v>
      </c>
      <c r="G19" s="117">
        <f>SUMPRODUCT((Geburtsdatum&gt;='Auswertung für LBSVN'!H$7)*(Geburtsdatum&lt;='Auswertung für LBSVN'!G$7)*(Sparte1='Auswertung für LBSVN'!$B19)*(Geschlecht='Auswertung für LBSVN'!G$10))</f>
        <v>0</v>
      </c>
      <c r="H19" s="33">
        <f>SUMPRODUCT((Geburtsdatum&gt;='Auswertung für LBSVN'!H$7)*(Geburtsdatum&lt;='Auswertung für LBSVN'!G$7)*(Sparte1='Auswertung für LBSVN'!$B19)*(Geschlecht='Auswertung für LBSVN'!H$10))</f>
        <v>0</v>
      </c>
      <c r="I19" s="32">
        <f>SUMPRODUCT((Geburtsdatum&gt;='Auswertung für LBSVN'!J$7)*(Geburtsdatum&lt;='Auswertung für LBSVN'!I$7)*(Sparte1='Auswertung für LBSVN'!$B19)*(Geschlecht='Auswertung für LBSVN'!I$10))</f>
        <v>0</v>
      </c>
      <c r="J19" s="31">
        <f>SUMPRODUCT((Geburtsdatum&gt;='Auswertung für LBSVN'!J$7)*(Geburtsdatum&lt;='Auswertung für LBSVN'!I$7)*(Sparte1='Auswertung für LBSVN'!$B19)*(Geschlecht='Auswertung für LBSVN'!J$10))</f>
        <v>0</v>
      </c>
      <c r="K19" s="32">
        <f>SUMPRODUCT((Geburtsdatum&gt;='Auswertung für LBSVN'!L$7)*(Geburtsdatum&lt;='Auswertung für LBSVN'!K$7)*(Sparte1='Auswertung für LBSVN'!$B19)*(Geschlecht='Auswertung für LBSVN'!K$10))</f>
        <v>0</v>
      </c>
      <c r="L19" s="31">
        <f>SUMPRODUCT((Geburtsdatum&gt;='Auswertung für LBSVN'!L$7)*(Geburtsdatum&lt;='Auswertung für LBSVN'!K$7)*(Sparte1='Auswertung für LBSVN'!$B19)*(Geschlecht='Auswertung für LBSVN'!L$10))</f>
        <v>0</v>
      </c>
      <c r="M19" s="32">
        <f t="shared" si="2"/>
        <v>0</v>
      </c>
      <c r="N19" s="33">
        <f t="shared" si="3"/>
        <v>0</v>
      </c>
      <c r="O19" s="32">
        <f>SUMPRODUCT((Geschlecht='Auswertung für LBSVN'!$O$10)*(Bestandserhebung!$O$19:$O$918&gt;"")*(Sparte1='Auswertung für LBSVN'!B19))</f>
        <v>0</v>
      </c>
      <c r="P19" s="33">
        <f>SUMPRODUCT((Geschlecht='Auswertung für LBSVN'!$P$10)*(Bestandserhebung!$O$19:$O$918&gt;"")*(Sparte1='Auswertung für LBSVN'!B19))</f>
        <v>0</v>
      </c>
    </row>
    <row r="20" spans="2:16" x14ac:dyDescent="0.2">
      <c r="B20" s="34" t="str">
        <f>Grunddaten!C22</f>
        <v>Bogenschiessen</v>
      </c>
      <c r="C20" s="32">
        <f>SUMPRODUCT((Geburtsdatum&gt;='Auswertung für LBSVN'!$D$7)*(Sparte1='Auswertung für LBSVN'!B20)*(Geschlecht='Auswertung für LBSVN'!C$10))</f>
        <v>0</v>
      </c>
      <c r="D20" s="31">
        <f>SUMPRODUCT((Geburtsdatum&gt;='Auswertung für LBSVN'!$D$7)*(Sparte1='Auswertung für LBSVN'!B20)*(Geschlecht='Auswertung für LBSVN'!D$10))</f>
        <v>0</v>
      </c>
      <c r="E20" s="32">
        <f>SUMPRODUCT((Geburtsdatum&gt;='Auswertung für LBSVN'!F$7)*(Geburtsdatum&lt;='Auswertung für LBSVN'!E$7)*(Sparte1='Auswertung für LBSVN'!$B20)*(Geschlecht='Auswertung für LBSVN'!E$10))</f>
        <v>0</v>
      </c>
      <c r="F20" s="31">
        <f>SUMPRODUCT((Geburtsdatum&gt;='Auswertung für LBSVN'!F$7)*(Geburtsdatum&lt;='Auswertung für LBSVN'!E$7)*(Sparte1='Auswertung für LBSVN'!$B20)*(Geschlecht='Auswertung für LBSVN'!F$10))</f>
        <v>0</v>
      </c>
      <c r="G20" s="117">
        <f>SUMPRODUCT((Geburtsdatum&gt;='Auswertung für LBSVN'!H$7)*(Geburtsdatum&lt;='Auswertung für LBSVN'!G$7)*(Sparte1='Auswertung für LBSVN'!$B20)*(Geschlecht='Auswertung für LBSVN'!G$10))</f>
        <v>0</v>
      </c>
      <c r="H20" s="33">
        <f>SUMPRODUCT((Geburtsdatum&gt;='Auswertung für LBSVN'!H$7)*(Geburtsdatum&lt;='Auswertung für LBSVN'!G$7)*(Sparte1='Auswertung für LBSVN'!$B20)*(Geschlecht='Auswertung für LBSVN'!H$10))</f>
        <v>0</v>
      </c>
      <c r="I20" s="32">
        <f>SUMPRODUCT((Geburtsdatum&gt;='Auswertung für LBSVN'!J$7)*(Geburtsdatum&lt;='Auswertung für LBSVN'!I$7)*(Sparte1='Auswertung für LBSVN'!$B20)*(Geschlecht='Auswertung für LBSVN'!I$10))</f>
        <v>0</v>
      </c>
      <c r="J20" s="31">
        <f>SUMPRODUCT((Geburtsdatum&gt;='Auswertung für LBSVN'!J$7)*(Geburtsdatum&lt;='Auswertung für LBSVN'!I$7)*(Sparte1='Auswertung für LBSVN'!$B20)*(Geschlecht='Auswertung für LBSVN'!J$10))</f>
        <v>0</v>
      </c>
      <c r="K20" s="32">
        <f>SUMPRODUCT((Geburtsdatum&gt;='Auswertung für LBSVN'!L$7)*(Geburtsdatum&lt;='Auswertung für LBSVN'!K$7)*(Sparte1='Auswertung für LBSVN'!$B20)*(Geschlecht='Auswertung für LBSVN'!K$10))</f>
        <v>0</v>
      </c>
      <c r="L20" s="31">
        <f>SUMPRODUCT((Geburtsdatum&gt;='Auswertung für LBSVN'!L$7)*(Geburtsdatum&lt;='Auswertung für LBSVN'!K$7)*(Sparte1='Auswertung für LBSVN'!$B20)*(Geschlecht='Auswertung für LBSVN'!L$10))</f>
        <v>0</v>
      </c>
      <c r="M20" s="32">
        <f t="shared" si="2"/>
        <v>0</v>
      </c>
      <c r="N20" s="33">
        <f t="shared" si="3"/>
        <v>0</v>
      </c>
      <c r="O20" s="32">
        <f>SUMPRODUCT((Geschlecht='Auswertung für LBSVN'!$O$10)*(Bestandserhebung!$O$19:$O$918&gt;"")*(Sparte1='Auswertung für LBSVN'!B20))</f>
        <v>0</v>
      </c>
      <c r="P20" s="33">
        <f>SUMPRODUCT((Geschlecht='Auswertung für LBSVN'!$P$10)*(Bestandserhebung!$O$19:$O$918&gt;"")*(Sparte1='Auswertung für LBSVN'!B20))</f>
        <v>0</v>
      </c>
    </row>
    <row r="21" spans="2:16" x14ac:dyDescent="0.2">
      <c r="B21" s="34" t="str">
        <f>Grunddaten!C23</f>
        <v>Reiten</v>
      </c>
      <c r="C21" s="32">
        <f>SUMPRODUCT((Geburtsdatum&gt;='Auswertung für LBSVN'!$D$7)*(Sparte1='Auswertung für LBSVN'!B21)*(Geschlecht='Auswertung für LBSVN'!C$10))</f>
        <v>0</v>
      </c>
      <c r="D21" s="31">
        <f>SUMPRODUCT((Geburtsdatum&gt;='Auswertung für LBSVN'!$D$7)*(Sparte1='Auswertung für LBSVN'!B21)*(Geschlecht='Auswertung für LBSVN'!D$10))</f>
        <v>0</v>
      </c>
      <c r="E21" s="32">
        <f>SUMPRODUCT((Geburtsdatum&gt;='Auswertung für LBSVN'!F$7)*(Geburtsdatum&lt;='Auswertung für LBSVN'!E$7)*(Sparte1='Auswertung für LBSVN'!$B21)*(Geschlecht='Auswertung für LBSVN'!E$10))</f>
        <v>0</v>
      </c>
      <c r="F21" s="31">
        <f>SUMPRODUCT((Geburtsdatum&gt;='Auswertung für LBSVN'!F$7)*(Geburtsdatum&lt;='Auswertung für LBSVN'!E$7)*(Sparte1='Auswertung für LBSVN'!$B21)*(Geschlecht='Auswertung für LBSVN'!F$10))</f>
        <v>0</v>
      </c>
      <c r="G21" s="117">
        <f>SUMPRODUCT((Geburtsdatum&gt;='Auswertung für LBSVN'!H$7)*(Geburtsdatum&lt;='Auswertung für LBSVN'!G$7)*(Sparte1='Auswertung für LBSVN'!$B21)*(Geschlecht='Auswertung für LBSVN'!G$10))</f>
        <v>0</v>
      </c>
      <c r="H21" s="33">
        <f>SUMPRODUCT((Geburtsdatum&gt;='Auswertung für LBSVN'!H$7)*(Geburtsdatum&lt;='Auswertung für LBSVN'!G$7)*(Sparte1='Auswertung für LBSVN'!$B21)*(Geschlecht='Auswertung für LBSVN'!H$10))</f>
        <v>0</v>
      </c>
      <c r="I21" s="32">
        <f>SUMPRODUCT((Geburtsdatum&gt;='Auswertung für LBSVN'!J$7)*(Geburtsdatum&lt;='Auswertung für LBSVN'!I$7)*(Sparte1='Auswertung für LBSVN'!$B21)*(Geschlecht='Auswertung für LBSVN'!I$10))</f>
        <v>0</v>
      </c>
      <c r="J21" s="31">
        <f>SUMPRODUCT((Geburtsdatum&gt;='Auswertung für LBSVN'!J$7)*(Geburtsdatum&lt;='Auswertung für LBSVN'!I$7)*(Sparte1='Auswertung für LBSVN'!$B21)*(Geschlecht='Auswertung für LBSVN'!J$10))</f>
        <v>0</v>
      </c>
      <c r="K21" s="32">
        <f>SUMPRODUCT((Geburtsdatum&gt;='Auswertung für LBSVN'!L$7)*(Geburtsdatum&lt;='Auswertung für LBSVN'!K$7)*(Sparte1='Auswertung für LBSVN'!$B21)*(Geschlecht='Auswertung für LBSVN'!K$10))</f>
        <v>0</v>
      </c>
      <c r="L21" s="31">
        <f>SUMPRODUCT((Geburtsdatum&gt;='Auswertung für LBSVN'!L$7)*(Geburtsdatum&lt;='Auswertung für LBSVN'!K$7)*(Sparte1='Auswertung für LBSVN'!$B21)*(Geschlecht='Auswertung für LBSVN'!L$10))</f>
        <v>0</v>
      </c>
      <c r="M21" s="32">
        <f t="shared" si="2"/>
        <v>0</v>
      </c>
      <c r="N21" s="33">
        <f t="shared" si="3"/>
        <v>0</v>
      </c>
      <c r="O21" s="32">
        <f>SUMPRODUCT((Geschlecht='Auswertung für LBSVN'!$O$10)*(Bestandserhebung!$O$19:$O$918&gt;"")*(Sparte1='Auswertung für LBSVN'!B21))</f>
        <v>0</v>
      </c>
      <c r="P21" s="33">
        <f>SUMPRODUCT((Geschlecht='Auswertung für LBSVN'!$P$10)*(Bestandserhebung!$O$19:$O$918&gt;"")*(Sparte1='Auswertung für LBSVN'!B21))</f>
        <v>0</v>
      </c>
    </row>
    <row r="22" spans="2:16" x14ac:dyDescent="0.2">
      <c r="B22" s="34" t="str">
        <f>Grunddaten!C24</f>
        <v>Boule /  Boccia / Petanque</v>
      </c>
      <c r="C22" s="32">
        <f>SUMPRODUCT((Geburtsdatum&gt;='Auswertung für LBSVN'!$D$7)*(Sparte1='Auswertung für LBSVN'!B22)*(Geschlecht='Auswertung für LBSVN'!C$10))</f>
        <v>0</v>
      </c>
      <c r="D22" s="31">
        <f>SUMPRODUCT((Geburtsdatum&gt;='Auswertung für LBSVN'!$D$7)*(Sparte1='Auswertung für LBSVN'!B22)*(Geschlecht='Auswertung für LBSVN'!D$10))</f>
        <v>0</v>
      </c>
      <c r="E22" s="32">
        <f>SUMPRODUCT((Geburtsdatum&gt;='Auswertung für LBSVN'!F$7)*(Geburtsdatum&lt;='Auswertung für LBSVN'!E$7)*(Sparte1='Auswertung für LBSVN'!$B22)*(Geschlecht='Auswertung für LBSVN'!E$10))</f>
        <v>0</v>
      </c>
      <c r="F22" s="31">
        <f>SUMPRODUCT((Geburtsdatum&gt;='Auswertung für LBSVN'!F$7)*(Geburtsdatum&lt;='Auswertung für LBSVN'!E$7)*(Sparte1='Auswertung für LBSVN'!$B22)*(Geschlecht='Auswertung für LBSVN'!F$10))</f>
        <v>0</v>
      </c>
      <c r="G22" s="117">
        <f>SUMPRODUCT((Geburtsdatum&gt;='Auswertung für LBSVN'!H$7)*(Geburtsdatum&lt;='Auswertung für LBSVN'!G$7)*(Sparte1='Auswertung für LBSVN'!$B22)*(Geschlecht='Auswertung für LBSVN'!G$10))</f>
        <v>0</v>
      </c>
      <c r="H22" s="33">
        <f>SUMPRODUCT((Geburtsdatum&gt;='Auswertung für LBSVN'!H$7)*(Geburtsdatum&lt;='Auswertung für LBSVN'!G$7)*(Sparte1='Auswertung für LBSVN'!$B22)*(Geschlecht='Auswertung für LBSVN'!H$10))</f>
        <v>0</v>
      </c>
      <c r="I22" s="32">
        <f>SUMPRODUCT((Geburtsdatum&gt;='Auswertung für LBSVN'!J$7)*(Geburtsdatum&lt;='Auswertung für LBSVN'!I$7)*(Sparte1='Auswertung für LBSVN'!$B22)*(Geschlecht='Auswertung für LBSVN'!I$10))</f>
        <v>0</v>
      </c>
      <c r="J22" s="31">
        <f>SUMPRODUCT((Geburtsdatum&gt;='Auswertung für LBSVN'!J$7)*(Geburtsdatum&lt;='Auswertung für LBSVN'!I$7)*(Sparte1='Auswertung für LBSVN'!$B22)*(Geschlecht='Auswertung für LBSVN'!J$10))</f>
        <v>0</v>
      </c>
      <c r="K22" s="32">
        <f>SUMPRODUCT((Geburtsdatum&gt;='Auswertung für LBSVN'!L$7)*(Geburtsdatum&lt;='Auswertung für LBSVN'!K$7)*(Sparte1='Auswertung für LBSVN'!$B22)*(Geschlecht='Auswertung für LBSVN'!K$10))</f>
        <v>0</v>
      </c>
      <c r="L22" s="31">
        <f>SUMPRODUCT((Geburtsdatum&gt;='Auswertung für LBSVN'!L$7)*(Geburtsdatum&lt;='Auswertung für LBSVN'!K$7)*(Sparte1='Auswertung für LBSVN'!$B22)*(Geschlecht='Auswertung für LBSVN'!L$10))</f>
        <v>0</v>
      </c>
      <c r="M22" s="32">
        <f t="shared" si="2"/>
        <v>0</v>
      </c>
      <c r="N22" s="33">
        <f t="shared" si="3"/>
        <v>0</v>
      </c>
      <c r="O22" s="32">
        <f>SUMPRODUCT((Geschlecht='Auswertung für LBSVN'!$O$10)*(Bestandserhebung!$O$19:$O$918&gt;"")*(Sparte1='Auswertung für LBSVN'!B22))</f>
        <v>0</v>
      </c>
      <c r="P22" s="33">
        <f>SUMPRODUCT((Geschlecht='Auswertung für LBSVN'!$P$10)*(Bestandserhebung!$O$19:$O$918&gt;"")*(Sparte1='Auswertung für LBSVN'!B22))</f>
        <v>0</v>
      </c>
    </row>
    <row r="23" spans="2:16" x14ac:dyDescent="0.2">
      <c r="B23" s="34" t="str">
        <f>Grunddaten!C25</f>
        <v>Bosseln</v>
      </c>
      <c r="C23" s="32">
        <f>SUMPRODUCT((Geburtsdatum&gt;='Auswertung für LBSVN'!$D$7)*(Sparte1='Auswertung für LBSVN'!B23)*(Geschlecht='Auswertung für LBSVN'!C$10))</f>
        <v>0</v>
      </c>
      <c r="D23" s="31">
        <f>SUMPRODUCT((Geburtsdatum&gt;='Auswertung für LBSVN'!$D$7)*(Sparte1='Auswertung für LBSVN'!B23)*(Geschlecht='Auswertung für LBSVN'!D$10))</f>
        <v>0</v>
      </c>
      <c r="E23" s="32">
        <f>SUMPRODUCT((Geburtsdatum&gt;='Auswertung für LBSVN'!F$7)*(Geburtsdatum&lt;='Auswertung für LBSVN'!E$7)*(Sparte1='Auswertung für LBSVN'!$B23)*(Geschlecht='Auswertung für LBSVN'!E$10))</f>
        <v>0</v>
      </c>
      <c r="F23" s="31">
        <f>SUMPRODUCT((Geburtsdatum&gt;='Auswertung für LBSVN'!F$7)*(Geburtsdatum&lt;='Auswertung für LBSVN'!E$7)*(Sparte1='Auswertung für LBSVN'!$B23)*(Geschlecht='Auswertung für LBSVN'!F$10))</f>
        <v>0</v>
      </c>
      <c r="G23" s="117">
        <f>SUMPRODUCT((Geburtsdatum&gt;='Auswertung für LBSVN'!H$7)*(Geburtsdatum&lt;='Auswertung für LBSVN'!G$7)*(Sparte1='Auswertung für LBSVN'!$B23)*(Geschlecht='Auswertung für LBSVN'!G$10))</f>
        <v>0</v>
      </c>
      <c r="H23" s="33">
        <f>SUMPRODUCT((Geburtsdatum&gt;='Auswertung für LBSVN'!H$7)*(Geburtsdatum&lt;='Auswertung für LBSVN'!G$7)*(Sparte1='Auswertung für LBSVN'!$B23)*(Geschlecht='Auswertung für LBSVN'!H$10))</f>
        <v>0</v>
      </c>
      <c r="I23" s="32">
        <f>SUMPRODUCT((Geburtsdatum&gt;='Auswertung für LBSVN'!J$7)*(Geburtsdatum&lt;='Auswertung für LBSVN'!I$7)*(Sparte1='Auswertung für LBSVN'!$B23)*(Geschlecht='Auswertung für LBSVN'!I$10))</f>
        <v>0</v>
      </c>
      <c r="J23" s="31">
        <f>SUMPRODUCT((Geburtsdatum&gt;='Auswertung für LBSVN'!J$7)*(Geburtsdatum&lt;='Auswertung für LBSVN'!I$7)*(Sparte1='Auswertung für LBSVN'!$B23)*(Geschlecht='Auswertung für LBSVN'!J$10))</f>
        <v>0</v>
      </c>
      <c r="K23" s="32">
        <f>SUMPRODUCT((Geburtsdatum&gt;='Auswertung für LBSVN'!L$7)*(Geburtsdatum&lt;='Auswertung für LBSVN'!K$7)*(Sparte1='Auswertung für LBSVN'!$B23)*(Geschlecht='Auswertung für LBSVN'!K$10))</f>
        <v>0</v>
      </c>
      <c r="L23" s="31">
        <f>SUMPRODUCT((Geburtsdatum&gt;='Auswertung für LBSVN'!L$7)*(Geburtsdatum&lt;='Auswertung für LBSVN'!K$7)*(Sparte1='Auswertung für LBSVN'!$B23)*(Geschlecht='Auswertung für LBSVN'!L$10))</f>
        <v>0</v>
      </c>
      <c r="M23" s="32">
        <f t="shared" si="2"/>
        <v>0</v>
      </c>
      <c r="N23" s="33">
        <f t="shared" si="3"/>
        <v>0</v>
      </c>
      <c r="O23" s="32">
        <f>SUMPRODUCT((Geschlecht='Auswertung für LBSVN'!$O$10)*(Bestandserhebung!$O$19:$O$918&gt;"")*(Sparte1='Auswertung für LBSVN'!B23))</f>
        <v>0</v>
      </c>
      <c r="P23" s="33">
        <f>SUMPRODUCT((Geschlecht='Auswertung für LBSVN'!$P$10)*(Bestandserhebung!$O$19:$O$918&gt;"")*(Sparte1='Auswertung für LBSVN'!B23))</f>
        <v>0</v>
      </c>
    </row>
    <row r="24" spans="2:16" x14ac:dyDescent="0.2">
      <c r="B24" s="34" t="str">
        <f>Grunddaten!C26</f>
        <v>Bowling</v>
      </c>
      <c r="C24" s="32">
        <f>SUMPRODUCT((Geburtsdatum&gt;='Auswertung für LBSVN'!$D$7)*(Sparte1='Auswertung für LBSVN'!B24)*(Geschlecht='Auswertung für LBSVN'!C$10))</f>
        <v>0</v>
      </c>
      <c r="D24" s="31">
        <f>SUMPRODUCT((Geburtsdatum&gt;='Auswertung für LBSVN'!$D$7)*(Sparte1='Auswertung für LBSVN'!B24)*(Geschlecht='Auswertung für LBSVN'!D$10))</f>
        <v>0</v>
      </c>
      <c r="E24" s="32">
        <f>SUMPRODUCT((Geburtsdatum&gt;='Auswertung für LBSVN'!F$7)*(Geburtsdatum&lt;='Auswertung für LBSVN'!E$7)*(Sparte1='Auswertung für LBSVN'!$B24)*(Geschlecht='Auswertung für LBSVN'!E$10))</f>
        <v>0</v>
      </c>
      <c r="F24" s="31">
        <f>SUMPRODUCT((Geburtsdatum&gt;='Auswertung für LBSVN'!F$7)*(Geburtsdatum&lt;='Auswertung für LBSVN'!E$7)*(Sparte1='Auswertung für LBSVN'!$B24)*(Geschlecht='Auswertung für LBSVN'!F$10))</f>
        <v>0</v>
      </c>
      <c r="G24" s="117">
        <f>SUMPRODUCT((Geburtsdatum&gt;='Auswertung für LBSVN'!H$7)*(Geburtsdatum&lt;='Auswertung für LBSVN'!G$7)*(Sparte1='Auswertung für LBSVN'!$B24)*(Geschlecht='Auswertung für LBSVN'!G$10))</f>
        <v>0</v>
      </c>
      <c r="H24" s="33">
        <f>SUMPRODUCT((Geburtsdatum&gt;='Auswertung für LBSVN'!H$7)*(Geburtsdatum&lt;='Auswertung für LBSVN'!G$7)*(Sparte1='Auswertung für LBSVN'!$B24)*(Geschlecht='Auswertung für LBSVN'!H$10))</f>
        <v>0</v>
      </c>
      <c r="I24" s="32">
        <f>SUMPRODUCT((Geburtsdatum&gt;='Auswertung für LBSVN'!J$7)*(Geburtsdatum&lt;='Auswertung für LBSVN'!I$7)*(Sparte1='Auswertung für LBSVN'!$B24)*(Geschlecht='Auswertung für LBSVN'!I$10))</f>
        <v>0</v>
      </c>
      <c r="J24" s="31">
        <f>SUMPRODUCT((Geburtsdatum&gt;='Auswertung für LBSVN'!J$7)*(Geburtsdatum&lt;='Auswertung für LBSVN'!I$7)*(Sparte1='Auswertung für LBSVN'!$B24)*(Geschlecht='Auswertung für LBSVN'!J$10))</f>
        <v>0</v>
      </c>
      <c r="K24" s="32">
        <f>SUMPRODUCT((Geburtsdatum&gt;='Auswertung für LBSVN'!L$7)*(Geburtsdatum&lt;='Auswertung für LBSVN'!K$7)*(Sparte1='Auswertung für LBSVN'!$B24)*(Geschlecht='Auswertung für LBSVN'!K$10))</f>
        <v>0</v>
      </c>
      <c r="L24" s="31">
        <f>SUMPRODUCT((Geburtsdatum&gt;='Auswertung für LBSVN'!L$7)*(Geburtsdatum&lt;='Auswertung für LBSVN'!K$7)*(Sparte1='Auswertung für LBSVN'!$B24)*(Geschlecht='Auswertung für LBSVN'!L$10))</f>
        <v>0</v>
      </c>
      <c r="M24" s="32">
        <f t="shared" si="2"/>
        <v>0</v>
      </c>
      <c r="N24" s="33">
        <f t="shared" si="3"/>
        <v>0</v>
      </c>
      <c r="O24" s="32">
        <f>SUMPRODUCT((Geschlecht='Auswertung für LBSVN'!$O$10)*(Bestandserhebung!$O$19:$O$918&gt;"")*(Sparte1='Auswertung für LBSVN'!B24))</f>
        <v>0</v>
      </c>
      <c r="P24" s="33">
        <f>SUMPRODUCT((Geschlecht='Auswertung für LBSVN'!$P$10)*(Bestandserhebung!$O$19:$O$918&gt;"")*(Sparte1='Auswertung für LBSVN'!B24))</f>
        <v>0</v>
      </c>
    </row>
    <row r="25" spans="2:16" x14ac:dyDescent="0.2">
      <c r="B25" s="34" t="str">
        <f>Grunddaten!C27</f>
        <v>Boxen</v>
      </c>
      <c r="C25" s="32">
        <f>SUMPRODUCT((Geburtsdatum&gt;='Auswertung für LBSVN'!$D$7)*(Sparte1='Auswertung für LBSVN'!B25)*(Geschlecht='Auswertung für LBSVN'!C$10))</f>
        <v>0</v>
      </c>
      <c r="D25" s="31">
        <f>SUMPRODUCT((Geburtsdatum&gt;='Auswertung für LBSVN'!$D$7)*(Sparte1='Auswertung für LBSVN'!B25)*(Geschlecht='Auswertung für LBSVN'!D$10))</f>
        <v>0</v>
      </c>
      <c r="E25" s="32">
        <f>SUMPRODUCT((Geburtsdatum&gt;='Auswertung für LBSVN'!F$7)*(Geburtsdatum&lt;='Auswertung für LBSVN'!E$7)*(Sparte1='Auswertung für LBSVN'!$B25)*(Geschlecht='Auswertung für LBSVN'!E$10))</f>
        <v>0</v>
      </c>
      <c r="F25" s="31">
        <f>SUMPRODUCT((Geburtsdatum&gt;='Auswertung für LBSVN'!F$7)*(Geburtsdatum&lt;='Auswertung für LBSVN'!E$7)*(Sparte1='Auswertung für LBSVN'!$B25)*(Geschlecht='Auswertung für LBSVN'!F$10))</f>
        <v>0</v>
      </c>
      <c r="G25" s="117">
        <f>SUMPRODUCT((Geburtsdatum&gt;='Auswertung für LBSVN'!H$7)*(Geburtsdatum&lt;='Auswertung für LBSVN'!G$7)*(Sparte1='Auswertung für LBSVN'!$B25)*(Geschlecht='Auswertung für LBSVN'!G$10))</f>
        <v>0</v>
      </c>
      <c r="H25" s="33">
        <f>SUMPRODUCT((Geburtsdatum&gt;='Auswertung für LBSVN'!H$7)*(Geburtsdatum&lt;='Auswertung für LBSVN'!G$7)*(Sparte1='Auswertung für LBSVN'!$B25)*(Geschlecht='Auswertung für LBSVN'!H$10))</f>
        <v>0</v>
      </c>
      <c r="I25" s="32">
        <f>SUMPRODUCT((Geburtsdatum&gt;='Auswertung für LBSVN'!J$7)*(Geburtsdatum&lt;='Auswertung für LBSVN'!I$7)*(Sparte1='Auswertung für LBSVN'!$B25)*(Geschlecht='Auswertung für LBSVN'!I$10))</f>
        <v>0</v>
      </c>
      <c r="J25" s="31">
        <f>SUMPRODUCT((Geburtsdatum&gt;='Auswertung für LBSVN'!J$7)*(Geburtsdatum&lt;='Auswertung für LBSVN'!I$7)*(Sparte1='Auswertung für LBSVN'!$B25)*(Geschlecht='Auswertung für LBSVN'!J$10))</f>
        <v>0</v>
      </c>
      <c r="K25" s="32">
        <f>SUMPRODUCT((Geburtsdatum&gt;='Auswertung für LBSVN'!L$7)*(Geburtsdatum&lt;='Auswertung für LBSVN'!K$7)*(Sparte1='Auswertung für LBSVN'!$B25)*(Geschlecht='Auswertung für LBSVN'!K$10))</f>
        <v>0</v>
      </c>
      <c r="L25" s="31">
        <f>SUMPRODUCT((Geburtsdatum&gt;='Auswertung für LBSVN'!L$7)*(Geburtsdatum&lt;='Auswertung für LBSVN'!K$7)*(Sparte1='Auswertung für LBSVN'!$B25)*(Geschlecht='Auswertung für LBSVN'!L$10))</f>
        <v>0</v>
      </c>
      <c r="M25" s="32">
        <f t="shared" si="2"/>
        <v>0</v>
      </c>
      <c r="N25" s="33">
        <f t="shared" si="3"/>
        <v>0</v>
      </c>
      <c r="O25" s="32">
        <f>SUMPRODUCT((Geschlecht='Auswertung für LBSVN'!$O$10)*(Bestandserhebung!$O$19:$O$918&gt;"")*(Sparte1='Auswertung für LBSVN'!B25))</f>
        <v>0</v>
      </c>
      <c r="P25" s="33">
        <f>SUMPRODUCT((Geschlecht='Auswertung für LBSVN'!$P$10)*(Bestandserhebung!$O$19:$O$918&gt;"")*(Sparte1='Auswertung für LBSVN'!B25))</f>
        <v>0</v>
      </c>
    </row>
    <row r="26" spans="2:16" x14ac:dyDescent="0.2">
      <c r="B26" s="34" t="str">
        <f>Grunddaten!C28</f>
        <v>Brettspiele</v>
      </c>
      <c r="C26" s="32">
        <f>SUMPRODUCT((Geburtsdatum&gt;='Auswertung für LBSVN'!$D$7)*(Sparte1='Auswertung für LBSVN'!B26)*(Geschlecht='Auswertung für LBSVN'!C$10))</f>
        <v>0</v>
      </c>
      <c r="D26" s="31">
        <f>SUMPRODUCT((Geburtsdatum&gt;='Auswertung für LBSVN'!$D$7)*(Sparte1='Auswertung für LBSVN'!B26)*(Geschlecht='Auswertung für LBSVN'!D$10))</f>
        <v>0</v>
      </c>
      <c r="E26" s="32">
        <f>SUMPRODUCT((Geburtsdatum&gt;='Auswertung für LBSVN'!F$7)*(Geburtsdatum&lt;='Auswertung für LBSVN'!E$7)*(Sparte1='Auswertung für LBSVN'!$B26)*(Geschlecht='Auswertung für LBSVN'!E$10))</f>
        <v>0</v>
      </c>
      <c r="F26" s="31">
        <f>SUMPRODUCT((Geburtsdatum&gt;='Auswertung für LBSVN'!F$7)*(Geburtsdatum&lt;='Auswertung für LBSVN'!E$7)*(Sparte1='Auswertung für LBSVN'!$B26)*(Geschlecht='Auswertung für LBSVN'!F$10))</f>
        <v>0</v>
      </c>
      <c r="G26" s="117">
        <f>SUMPRODUCT((Geburtsdatum&gt;='Auswertung für LBSVN'!H$7)*(Geburtsdatum&lt;='Auswertung für LBSVN'!G$7)*(Sparte1='Auswertung für LBSVN'!$B26)*(Geschlecht='Auswertung für LBSVN'!G$10))</f>
        <v>0</v>
      </c>
      <c r="H26" s="33">
        <f>SUMPRODUCT((Geburtsdatum&gt;='Auswertung für LBSVN'!H$7)*(Geburtsdatum&lt;='Auswertung für LBSVN'!G$7)*(Sparte1='Auswertung für LBSVN'!$B26)*(Geschlecht='Auswertung für LBSVN'!H$10))</f>
        <v>0</v>
      </c>
      <c r="I26" s="32">
        <f>SUMPRODUCT((Geburtsdatum&gt;='Auswertung für LBSVN'!J$7)*(Geburtsdatum&lt;='Auswertung für LBSVN'!I$7)*(Sparte1='Auswertung für LBSVN'!$B26)*(Geschlecht='Auswertung für LBSVN'!I$10))</f>
        <v>0</v>
      </c>
      <c r="J26" s="31">
        <f>SUMPRODUCT((Geburtsdatum&gt;='Auswertung für LBSVN'!J$7)*(Geburtsdatum&lt;='Auswertung für LBSVN'!I$7)*(Sparte1='Auswertung für LBSVN'!$B26)*(Geschlecht='Auswertung für LBSVN'!J$10))</f>
        <v>0</v>
      </c>
      <c r="K26" s="32">
        <f>SUMPRODUCT((Geburtsdatum&gt;='Auswertung für LBSVN'!L$7)*(Geburtsdatum&lt;='Auswertung für LBSVN'!K$7)*(Sparte1='Auswertung für LBSVN'!$B26)*(Geschlecht='Auswertung für LBSVN'!K$10))</f>
        <v>0</v>
      </c>
      <c r="L26" s="31">
        <f>SUMPRODUCT((Geburtsdatum&gt;='Auswertung für LBSVN'!L$7)*(Geburtsdatum&lt;='Auswertung für LBSVN'!K$7)*(Sparte1='Auswertung für LBSVN'!$B26)*(Geschlecht='Auswertung für LBSVN'!L$10))</f>
        <v>0</v>
      </c>
      <c r="M26" s="32">
        <f t="shared" si="2"/>
        <v>0</v>
      </c>
      <c r="N26" s="33">
        <f t="shared" si="3"/>
        <v>0</v>
      </c>
      <c r="O26" s="32">
        <f>SUMPRODUCT((Geschlecht='Auswertung für LBSVN'!$O$10)*(Bestandserhebung!$O$19:$O$918&gt;"")*(Sparte1='Auswertung für LBSVN'!B26))</f>
        <v>0</v>
      </c>
      <c r="P26" s="33">
        <f>SUMPRODUCT((Geschlecht='Auswertung für LBSVN'!$P$10)*(Bestandserhebung!$O$19:$O$918&gt;"")*(Sparte1='Auswertung für LBSVN'!B26))</f>
        <v>0</v>
      </c>
    </row>
    <row r="27" spans="2:16" x14ac:dyDescent="0.2">
      <c r="B27" s="34" t="str">
        <f>Grunddaten!C29</f>
        <v>Curling</v>
      </c>
      <c r="C27" s="32">
        <f>SUMPRODUCT((Geburtsdatum&gt;='Auswertung für LBSVN'!$D$7)*(Sparte1='Auswertung für LBSVN'!B27)*(Geschlecht='Auswertung für LBSVN'!C$10))</f>
        <v>0</v>
      </c>
      <c r="D27" s="31">
        <f>SUMPRODUCT((Geburtsdatum&gt;='Auswertung für LBSVN'!$D$7)*(Sparte1='Auswertung für LBSVN'!B27)*(Geschlecht='Auswertung für LBSVN'!D$10))</f>
        <v>0</v>
      </c>
      <c r="E27" s="32">
        <f>SUMPRODUCT((Geburtsdatum&gt;='Auswertung für LBSVN'!F$7)*(Geburtsdatum&lt;='Auswertung für LBSVN'!E$7)*(Sparte1='Auswertung für LBSVN'!$B27)*(Geschlecht='Auswertung für LBSVN'!E$10))</f>
        <v>0</v>
      </c>
      <c r="F27" s="31">
        <f>SUMPRODUCT((Geburtsdatum&gt;='Auswertung für LBSVN'!F$7)*(Geburtsdatum&lt;='Auswertung für LBSVN'!E$7)*(Sparte1='Auswertung für LBSVN'!$B27)*(Geschlecht='Auswertung für LBSVN'!F$10))</f>
        <v>0</v>
      </c>
      <c r="G27" s="117">
        <f>SUMPRODUCT((Geburtsdatum&gt;='Auswertung für LBSVN'!H$7)*(Geburtsdatum&lt;='Auswertung für LBSVN'!G$7)*(Sparte1='Auswertung für LBSVN'!$B27)*(Geschlecht='Auswertung für LBSVN'!G$10))</f>
        <v>0</v>
      </c>
      <c r="H27" s="33">
        <f>SUMPRODUCT((Geburtsdatum&gt;='Auswertung für LBSVN'!H$7)*(Geburtsdatum&lt;='Auswertung für LBSVN'!G$7)*(Sparte1='Auswertung für LBSVN'!$B27)*(Geschlecht='Auswertung für LBSVN'!H$10))</f>
        <v>0</v>
      </c>
      <c r="I27" s="32">
        <f>SUMPRODUCT((Geburtsdatum&gt;='Auswertung für LBSVN'!J$7)*(Geburtsdatum&lt;='Auswertung für LBSVN'!I$7)*(Sparte1='Auswertung für LBSVN'!$B27)*(Geschlecht='Auswertung für LBSVN'!I$10))</f>
        <v>0</v>
      </c>
      <c r="J27" s="31">
        <f>SUMPRODUCT((Geburtsdatum&gt;='Auswertung für LBSVN'!J$7)*(Geburtsdatum&lt;='Auswertung für LBSVN'!I$7)*(Sparte1='Auswertung für LBSVN'!$B27)*(Geschlecht='Auswertung für LBSVN'!J$10))</f>
        <v>0</v>
      </c>
      <c r="K27" s="32">
        <f>SUMPRODUCT((Geburtsdatum&gt;='Auswertung für LBSVN'!L$7)*(Geburtsdatum&lt;='Auswertung für LBSVN'!K$7)*(Sparte1='Auswertung für LBSVN'!$B27)*(Geschlecht='Auswertung für LBSVN'!K$10))</f>
        <v>0</v>
      </c>
      <c r="L27" s="31">
        <f>SUMPRODUCT((Geburtsdatum&gt;='Auswertung für LBSVN'!L$7)*(Geburtsdatum&lt;='Auswertung für LBSVN'!K$7)*(Sparte1='Auswertung für LBSVN'!$B27)*(Geschlecht='Auswertung für LBSVN'!L$10))</f>
        <v>0</v>
      </c>
      <c r="M27" s="32">
        <f t="shared" si="2"/>
        <v>0</v>
      </c>
      <c r="N27" s="33">
        <f t="shared" si="3"/>
        <v>0</v>
      </c>
      <c r="O27" s="32">
        <f>SUMPRODUCT((Geschlecht='Auswertung für LBSVN'!$O$10)*(Bestandserhebung!$O$19:$O$918&gt;"")*(Sparte1='Auswertung für LBSVN'!B27))</f>
        <v>0</v>
      </c>
      <c r="P27" s="33">
        <f>SUMPRODUCT((Geschlecht='Auswertung für LBSVN'!$P$10)*(Bestandserhebung!$O$19:$O$918&gt;"")*(Sparte1='Auswertung für LBSVN'!B27))</f>
        <v>0</v>
      </c>
    </row>
    <row r="28" spans="2:16" x14ac:dyDescent="0.2">
      <c r="B28" s="34" t="str">
        <f>Grunddaten!C30</f>
        <v>Dart</v>
      </c>
      <c r="C28" s="32">
        <f>SUMPRODUCT((Geburtsdatum&gt;='Auswertung für LBSVN'!$D$7)*(Sparte1='Auswertung für LBSVN'!B28)*(Geschlecht='Auswertung für LBSVN'!C$10))</f>
        <v>0</v>
      </c>
      <c r="D28" s="31">
        <f>SUMPRODUCT((Geburtsdatum&gt;='Auswertung für LBSVN'!$D$7)*(Sparte1='Auswertung für LBSVN'!B28)*(Geschlecht='Auswertung für LBSVN'!D$10))</f>
        <v>0</v>
      </c>
      <c r="E28" s="32">
        <f>SUMPRODUCT((Geburtsdatum&gt;='Auswertung für LBSVN'!F$7)*(Geburtsdatum&lt;='Auswertung für LBSVN'!E$7)*(Sparte1='Auswertung für LBSVN'!$B28)*(Geschlecht='Auswertung für LBSVN'!E$10))</f>
        <v>0</v>
      </c>
      <c r="F28" s="31">
        <f>SUMPRODUCT((Geburtsdatum&gt;='Auswertung für LBSVN'!F$7)*(Geburtsdatum&lt;='Auswertung für LBSVN'!E$7)*(Sparte1='Auswertung für LBSVN'!$B28)*(Geschlecht='Auswertung für LBSVN'!F$10))</f>
        <v>0</v>
      </c>
      <c r="G28" s="117">
        <f>SUMPRODUCT((Geburtsdatum&gt;='Auswertung für LBSVN'!H$7)*(Geburtsdatum&lt;='Auswertung für LBSVN'!G$7)*(Sparte1='Auswertung für LBSVN'!$B28)*(Geschlecht='Auswertung für LBSVN'!G$10))</f>
        <v>0</v>
      </c>
      <c r="H28" s="33">
        <f>SUMPRODUCT((Geburtsdatum&gt;='Auswertung für LBSVN'!H$7)*(Geburtsdatum&lt;='Auswertung für LBSVN'!G$7)*(Sparte1='Auswertung für LBSVN'!$B28)*(Geschlecht='Auswertung für LBSVN'!H$10))</f>
        <v>0</v>
      </c>
      <c r="I28" s="32">
        <f>SUMPRODUCT((Geburtsdatum&gt;='Auswertung für LBSVN'!J$7)*(Geburtsdatum&lt;='Auswertung für LBSVN'!I$7)*(Sparte1='Auswertung für LBSVN'!$B28)*(Geschlecht='Auswertung für LBSVN'!I$10))</f>
        <v>0</v>
      </c>
      <c r="J28" s="31">
        <f>SUMPRODUCT((Geburtsdatum&gt;='Auswertung für LBSVN'!J$7)*(Geburtsdatum&lt;='Auswertung für LBSVN'!I$7)*(Sparte1='Auswertung für LBSVN'!$B28)*(Geschlecht='Auswertung für LBSVN'!J$10))</f>
        <v>0</v>
      </c>
      <c r="K28" s="32">
        <f>SUMPRODUCT((Geburtsdatum&gt;='Auswertung für LBSVN'!L$7)*(Geburtsdatum&lt;='Auswertung für LBSVN'!K$7)*(Sparte1='Auswertung für LBSVN'!$B28)*(Geschlecht='Auswertung für LBSVN'!K$10))</f>
        <v>0</v>
      </c>
      <c r="L28" s="31">
        <f>SUMPRODUCT((Geburtsdatum&gt;='Auswertung für LBSVN'!L$7)*(Geburtsdatum&lt;='Auswertung für LBSVN'!K$7)*(Sparte1='Auswertung für LBSVN'!$B28)*(Geschlecht='Auswertung für LBSVN'!L$10))</f>
        <v>0</v>
      </c>
      <c r="M28" s="32">
        <f t="shared" si="2"/>
        <v>0</v>
      </c>
      <c r="N28" s="33">
        <f t="shared" si="3"/>
        <v>0</v>
      </c>
      <c r="O28" s="32">
        <f>SUMPRODUCT((Geschlecht='Auswertung für LBSVN'!$O$10)*(Bestandserhebung!$O$19:$O$918&gt;"")*(Sparte1='Auswertung für LBSVN'!B28))</f>
        <v>0</v>
      </c>
      <c r="P28" s="33">
        <f>SUMPRODUCT((Geschlecht='Auswertung für LBSVN'!$P$10)*(Bestandserhebung!$O$19:$O$918&gt;"")*(Sparte1='Auswertung für LBSVN'!B28))</f>
        <v>0</v>
      </c>
    </row>
    <row r="29" spans="2:16" x14ac:dyDescent="0.2">
      <c r="B29" s="34" t="str">
        <f>Grunddaten!C31</f>
        <v>Dart-Steel</v>
      </c>
      <c r="C29" s="32">
        <f>SUMPRODUCT((Geburtsdatum&gt;='Auswertung für LBSVN'!$D$7)*(Sparte1='Auswertung für LBSVN'!B29)*(Geschlecht='Auswertung für LBSVN'!C$10))</f>
        <v>0</v>
      </c>
      <c r="D29" s="31">
        <f>SUMPRODUCT((Geburtsdatum&gt;='Auswertung für LBSVN'!$D$7)*(Sparte1='Auswertung für LBSVN'!B29)*(Geschlecht='Auswertung für LBSVN'!D$10))</f>
        <v>0</v>
      </c>
      <c r="E29" s="32">
        <f>SUMPRODUCT((Geburtsdatum&gt;='Auswertung für LBSVN'!F$7)*(Geburtsdatum&lt;='Auswertung für LBSVN'!E$7)*(Sparte1='Auswertung für LBSVN'!$B29)*(Geschlecht='Auswertung für LBSVN'!E$10))</f>
        <v>0</v>
      </c>
      <c r="F29" s="31">
        <f>SUMPRODUCT((Geburtsdatum&gt;='Auswertung für LBSVN'!F$7)*(Geburtsdatum&lt;='Auswertung für LBSVN'!E$7)*(Sparte1='Auswertung für LBSVN'!$B29)*(Geschlecht='Auswertung für LBSVN'!F$10))</f>
        <v>0</v>
      </c>
      <c r="G29" s="117">
        <f>SUMPRODUCT((Geburtsdatum&gt;='Auswertung für LBSVN'!H$7)*(Geburtsdatum&lt;='Auswertung für LBSVN'!G$7)*(Sparte1='Auswertung für LBSVN'!$B29)*(Geschlecht='Auswertung für LBSVN'!G$10))</f>
        <v>0</v>
      </c>
      <c r="H29" s="33">
        <f>SUMPRODUCT((Geburtsdatum&gt;='Auswertung für LBSVN'!H$7)*(Geburtsdatum&lt;='Auswertung für LBSVN'!G$7)*(Sparte1='Auswertung für LBSVN'!$B29)*(Geschlecht='Auswertung für LBSVN'!H$10))</f>
        <v>0</v>
      </c>
      <c r="I29" s="32">
        <f>SUMPRODUCT((Geburtsdatum&gt;='Auswertung für LBSVN'!J$7)*(Geburtsdatum&lt;='Auswertung für LBSVN'!I$7)*(Sparte1='Auswertung für LBSVN'!$B29)*(Geschlecht='Auswertung für LBSVN'!I$10))</f>
        <v>0</v>
      </c>
      <c r="J29" s="31">
        <f>SUMPRODUCT((Geburtsdatum&gt;='Auswertung für LBSVN'!J$7)*(Geburtsdatum&lt;='Auswertung für LBSVN'!I$7)*(Sparte1='Auswertung für LBSVN'!$B29)*(Geschlecht='Auswertung für LBSVN'!J$10))</f>
        <v>0</v>
      </c>
      <c r="K29" s="32">
        <f>SUMPRODUCT((Geburtsdatum&gt;='Auswertung für LBSVN'!L$7)*(Geburtsdatum&lt;='Auswertung für LBSVN'!K$7)*(Sparte1='Auswertung für LBSVN'!$B29)*(Geschlecht='Auswertung für LBSVN'!K$10))</f>
        <v>0</v>
      </c>
      <c r="L29" s="31">
        <f>SUMPRODUCT((Geburtsdatum&gt;='Auswertung für LBSVN'!L$7)*(Geburtsdatum&lt;='Auswertung für LBSVN'!K$7)*(Sparte1='Auswertung für LBSVN'!$B29)*(Geschlecht='Auswertung für LBSVN'!L$10))</f>
        <v>0</v>
      </c>
      <c r="M29" s="32">
        <f t="shared" si="2"/>
        <v>0</v>
      </c>
      <c r="N29" s="33">
        <f t="shared" si="3"/>
        <v>0</v>
      </c>
      <c r="O29" s="32">
        <f>SUMPRODUCT((Geschlecht='Auswertung für LBSVN'!$O$10)*(Bestandserhebung!$O$19:$O$918&gt;"")*(Sparte1='Auswertung für LBSVN'!B29))</f>
        <v>0</v>
      </c>
      <c r="P29" s="33">
        <f>SUMPRODUCT((Geschlecht='Auswertung für LBSVN'!$P$10)*(Bestandserhebung!$O$19:$O$918&gt;"")*(Sparte1='Auswertung für LBSVN'!B29))</f>
        <v>0</v>
      </c>
    </row>
    <row r="30" spans="2:16" x14ac:dyDescent="0.2">
      <c r="B30" s="34" t="str">
        <f>Grunddaten!C32</f>
        <v>Dart - Elektronik</v>
      </c>
      <c r="C30" s="32">
        <f>SUMPRODUCT((Geburtsdatum&gt;='Auswertung für LBSVN'!$D$7)*(Sparte1='Auswertung für LBSVN'!B30)*(Geschlecht='Auswertung für LBSVN'!C$10))</f>
        <v>0</v>
      </c>
      <c r="D30" s="31">
        <f>SUMPRODUCT((Geburtsdatum&gt;='Auswertung für LBSVN'!$D$7)*(Sparte1='Auswertung für LBSVN'!B30)*(Geschlecht='Auswertung für LBSVN'!D$10))</f>
        <v>0</v>
      </c>
      <c r="E30" s="32">
        <f>SUMPRODUCT((Geburtsdatum&gt;='Auswertung für LBSVN'!F$7)*(Geburtsdatum&lt;='Auswertung für LBSVN'!E$7)*(Sparte1='Auswertung für LBSVN'!$B30)*(Geschlecht='Auswertung für LBSVN'!E$10))</f>
        <v>0</v>
      </c>
      <c r="F30" s="31">
        <f>SUMPRODUCT((Geburtsdatum&gt;='Auswertung für LBSVN'!F$7)*(Geburtsdatum&lt;='Auswertung für LBSVN'!E$7)*(Sparte1='Auswertung für LBSVN'!$B30)*(Geschlecht='Auswertung für LBSVN'!F$10))</f>
        <v>0</v>
      </c>
      <c r="G30" s="117">
        <f>SUMPRODUCT((Geburtsdatum&gt;='Auswertung für LBSVN'!H$7)*(Geburtsdatum&lt;='Auswertung für LBSVN'!G$7)*(Sparte1='Auswertung für LBSVN'!$B30)*(Geschlecht='Auswertung für LBSVN'!G$10))</f>
        <v>0</v>
      </c>
      <c r="H30" s="33">
        <f>SUMPRODUCT((Geburtsdatum&gt;='Auswertung für LBSVN'!H$7)*(Geburtsdatum&lt;='Auswertung für LBSVN'!G$7)*(Sparte1='Auswertung für LBSVN'!$B30)*(Geschlecht='Auswertung für LBSVN'!H$10))</f>
        <v>0</v>
      </c>
      <c r="I30" s="32">
        <f>SUMPRODUCT((Geburtsdatum&gt;='Auswertung für LBSVN'!J$7)*(Geburtsdatum&lt;='Auswertung für LBSVN'!I$7)*(Sparte1='Auswertung für LBSVN'!$B30)*(Geschlecht='Auswertung für LBSVN'!I$10))</f>
        <v>0</v>
      </c>
      <c r="J30" s="31">
        <f>SUMPRODUCT((Geburtsdatum&gt;='Auswertung für LBSVN'!J$7)*(Geburtsdatum&lt;='Auswertung für LBSVN'!I$7)*(Sparte1='Auswertung für LBSVN'!$B30)*(Geschlecht='Auswertung für LBSVN'!J$10))</f>
        <v>0</v>
      </c>
      <c r="K30" s="32">
        <f>SUMPRODUCT((Geburtsdatum&gt;='Auswertung für LBSVN'!L$7)*(Geburtsdatum&lt;='Auswertung für LBSVN'!K$7)*(Sparte1='Auswertung für LBSVN'!$B30)*(Geschlecht='Auswertung für LBSVN'!K$10))</f>
        <v>0</v>
      </c>
      <c r="L30" s="31">
        <f>SUMPRODUCT((Geburtsdatum&gt;='Auswertung für LBSVN'!L$7)*(Geburtsdatum&lt;='Auswertung für LBSVN'!K$7)*(Sparte1='Auswertung für LBSVN'!$B30)*(Geschlecht='Auswertung für LBSVN'!L$10))</f>
        <v>0</v>
      </c>
      <c r="M30" s="32">
        <f t="shared" si="2"/>
        <v>0</v>
      </c>
      <c r="N30" s="33">
        <f t="shared" si="3"/>
        <v>0</v>
      </c>
      <c r="O30" s="32">
        <f>SUMPRODUCT((Geschlecht='Auswertung für LBSVN'!$O$10)*(Bestandserhebung!$O$19:$O$918&gt;"")*(Sparte1='Auswertung für LBSVN'!B30))</f>
        <v>0</v>
      </c>
      <c r="P30" s="33">
        <f>SUMPRODUCT((Geschlecht='Auswertung für LBSVN'!$P$10)*(Bestandserhebung!$O$19:$O$918&gt;"")*(Sparte1='Auswertung für LBSVN'!B30))</f>
        <v>0</v>
      </c>
    </row>
    <row r="31" spans="2:16" x14ac:dyDescent="0.2">
      <c r="B31" s="34" t="str">
        <f>Grunddaten!C33</f>
        <v>Drachenboot</v>
      </c>
      <c r="C31" s="32">
        <f>SUMPRODUCT((Geburtsdatum&gt;='Auswertung für LBSVN'!$D$7)*(Sparte1='Auswertung für LBSVN'!B31)*(Geschlecht='Auswertung für LBSVN'!C$10))</f>
        <v>0</v>
      </c>
      <c r="D31" s="31">
        <f>SUMPRODUCT((Geburtsdatum&gt;='Auswertung für LBSVN'!$D$7)*(Sparte1='Auswertung für LBSVN'!B31)*(Geschlecht='Auswertung für LBSVN'!D$10))</f>
        <v>0</v>
      </c>
      <c r="E31" s="32">
        <f>SUMPRODUCT((Geburtsdatum&gt;='Auswertung für LBSVN'!F$7)*(Geburtsdatum&lt;='Auswertung für LBSVN'!E$7)*(Sparte1='Auswertung für LBSVN'!$B31)*(Geschlecht='Auswertung für LBSVN'!E$10))</f>
        <v>0</v>
      </c>
      <c r="F31" s="31">
        <f>SUMPRODUCT((Geburtsdatum&gt;='Auswertung für LBSVN'!F$7)*(Geburtsdatum&lt;='Auswertung für LBSVN'!E$7)*(Sparte1='Auswertung für LBSVN'!$B31)*(Geschlecht='Auswertung für LBSVN'!F$10))</f>
        <v>0</v>
      </c>
      <c r="G31" s="117">
        <f>SUMPRODUCT((Geburtsdatum&gt;='Auswertung für LBSVN'!H$7)*(Geburtsdatum&lt;='Auswertung für LBSVN'!G$7)*(Sparte1='Auswertung für LBSVN'!$B31)*(Geschlecht='Auswertung für LBSVN'!G$10))</f>
        <v>0</v>
      </c>
      <c r="H31" s="33">
        <f>SUMPRODUCT((Geburtsdatum&gt;='Auswertung für LBSVN'!H$7)*(Geburtsdatum&lt;='Auswertung für LBSVN'!G$7)*(Sparte1='Auswertung für LBSVN'!$B31)*(Geschlecht='Auswertung für LBSVN'!H$10))</f>
        <v>0</v>
      </c>
      <c r="I31" s="32">
        <f>SUMPRODUCT((Geburtsdatum&gt;='Auswertung für LBSVN'!J$7)*(Geburtsdatum&lt;='Auswertung für LBSVN'!I$7)*(Sparte1='Auswertung für LBSVN'!$B31)*(Geschlecht='Auswertung für LBSVN'!I$10))</f>
        <v>0</v>
      </c>
      <c r="J31" s="31">
        <f>SUMPRODUCT((Geburtsdatum&gt;='Auswertung für LBSVN'!J$7)*(Geburtsdatum&lt;='Auswertung für LBSVN'!I$7)*(Sparte1='Auswertung für LBSVN'!$B31)*(Geschlecht='Auswertung für LBSVN'!J$10))</f>
        <v>0</v>
      </c>
      <c r="K31" s="32">
        <f>SUMPRODUCT((Geburtsdatum&gt;='Auswertung für LBSVN'!L$7)*(Geburtsdatum&lt;='Auswertung für LBSVN'!K$7)*(Sparte1='Auswertung für LBSVN'!$B31)*(Geschlecht='Auswertung für LBSVN'!K$10))</f>
        <v>0</v>
      </c>
      <c r="L31" s="31">
        <f>SUMPRODUCT((Geburtsdatum&gt;='Auswertung für LBSVN'!L$7)*(Geburtsdatum&lt;='Auswertung für LBSVN'!K$7)*(Sparte1='Auswertung für LBSVN'!$B31)*(Geschlecht='Auswertung für LBSVN'!L$10))</f>
        <v>0</v>
      </c>
      <c r="M31" s="32">
        <f t="shared" si="2"/>
        <v>0</v>
      </c>
      <c r="N31" s="33">
        <f t="shared" si="3"/>
        <v>0</v>
      </c>
      <c r="O31" s="32">
        <f>SUMPRODUCT((Geschlecht='Auswertung für LBSVN'!$O$10)*(Bestandserhebung!$O$19:$O$918&gt;"")*(Sparte1='Auswertung für LBSVN'!B31))</f>
        <v>0</v>
      </c>
      <c r="P31" s="33">
        <f>SUMPRODUCT((Geschlecht='Auswertung für LBSVN'!$P$10)*(Bestandserhebung!$O$19:$O$918&gt;"")*(Sparte1='Auswertung für LBSVN'!B31))</f>
        <v>0</v>
      </c>
    </row>
    <row r="32" spans="2:16" x14ac:dyDescent="0.2">
      <c r="B32" s="34" t="str">
        <f>Grunddaten!C34</f>
        <v>Eishockey</v>
      </c>
      <c r="C32" s="32">
        <f>SUMPRODUCT((Geburtsdatum&gt;='Auswertung für LBSVN'!$D$7)*(Sparte1='Auswertung für LBSVN'!B32)*(Geschlecht='Auswertung für LBSVN'!C$10))</f>
        <v>0</v>
      </c>
      <c r="D32" s="31">
        <f>SUMPRODUCT((Geburtsdatum&gt;='Auswertung für LBSVN'!$D$7)*(Sparte1='Auswertung für LBSVN'!B32)*(Geschlecht='Auswertung für LBSVN'!D$10))</f>
        <v>0</v>
      </c>
      <c r="E32" s="32">
        <f>SUMPRODUCT((Geburtsdatum&gt;='Auswertung für LBSVN'!F$7)*(Geburtsdatum&lt;='Auswertung für LBSVN'!E$7)*(Sparte1='Auswertung für LBSVN'!$B32)*(Geschlecht='Auswertung für LBSVN'!E$10))</f>
        <v>0</v>
      </c>
      <c r="F32" s="31">
        <f>SUMPRODUCT((Geburtsdatum&gt;='Auswertung für LBSVN'!F$7)*(Geburtsdatum&lt;='Auswertung für LBSVN'!E$7)*(Sparte1='Auswertung für LBSVN'!$B32)*(Geschlecht='Auswertung für LBSVN'!F$10))</f>
        <v>0</v>
      </c>
      <c r="G32" s="117">
        <f>SUMPRODUCT((Geburtsdatum&gt;='Auswertung für LBSVN'!H$7)*(Geburtsdatum&lt;='Auswertung für LBSVN'!G$7)*(Sparte1='Auswertung für LBSVN'!$B32)*(Geschlecht='Auswertung für LBSVN'!G$10))</f>
        <v>0</v>
      </c>
      <c r="H32" s="33">
        <f>SUMPRODUCT((Geburtsdatum&gt;='Auswertung für LBSVN'!H$7)*(Geburtsdatum&lt;='Auswertung für LBSVN'!G$7)*(Sparte1='Auswertung für LBSVN'!$B32)*(Geschlecht='Auswertung für LBSVN'!H$10))</f>
        <v>0</v>
      </c>
      <c r="I32" s="32">
        <f>SUMPRODUCT((Geburtsdatum&gt;='Auswertung für LBSVN'!J$7)*(Geburtsdatum&lt;='Auswertung für LBSVN'!I$7)*(Sparte1='Auswertung für LBSVN'!$B32)*(Geschlecht='Auswertung für LBSVN'!I$10))</f>
        <v>0</v>
      </c>
      <c r="J32" s="31">
        <f>SUMPRODUCT((Geburtsdatum&gt;='Auswertung für LBSVN'!J$7)*(Geburtsdatum&lt;='Auswertung für LBSVN'!I$7)*(Sparte1='Auswertung für LBSVN'!$B32)*(Geschlecht='Auswertung für LBSVN'!J$10))</f>
        <v>0</v>
      </c>
      <c r="K32" s="32">
        <f>SUMPRODUCT((Geburtsdatum&gt;='Auswertung für LBSVN'!L$7)*(Geburtsdatum&lt;='Auswertung für LBSVN'!K$7)*(Sparte1='Auswertung für LBSVN'!$B32)*(Geschlecht='Auswertung für LBSVN'!K$10))</f>
        <v>0</v>
      </c>
      <c r="L32" s="31">
        <f>SUMPRODUCT((Geburtsdatum&gt;='Auswertung für LBSVN'!L$7)*(Geburtsdatum&lt;='Auswertung für LBSVN'!K$7)*(Sparte1='Auswertung für LBSVN'!$B32)*(Geschlecht='Auswertung für LBSVN'!L$10))</f>
        <v>0</v>
      </c>
      <c r="M32" s="32">
        <f t="shared" si="2"/>
        <v>0</v>
      </c>
      <c r="N32" s="33">
        <f t="shared" si="3"/>
        <v>0</v>
      </c>
      <c r="O32" s="32">
        <f>SUMPRODUCT((Geschlecht='Auswertung für LBSVN'!$O$10)*(Bestandserhebung!$O$19:$O$918&gt;"")*(Sparte1='Auswertung für LBSVN'!B32))</f>
        <v>0</v>
      </c>
      <c r="P32" s="33">
        <f>SUMPRODUCT((Geschlecht='Auswertung für LBSVN'!$P$10)*(Bestandserhebung!$O$19:$O$918&gt;"")*(Sparte1='Auswertung für LBSVN'!B32))</f>
        <v>0</v>
      </c>
    </row>
    <row r="33" spans="2:16" x14ac:dyDescent="0.2">
      <c r="B33" s="34" t="str">
        <f>Grunddaten!C35</f>
        <v>Eislaufen</v>
      </c>
      <c r="C33" s="32">
        <f>SUMPRODUCT((Geburtsdatum&gt;='Auswertung für LBSVN'!$D$7)*(Sparte1='Auswertung für LBSVN'!B33)*(Geschlecht='Auswertung für LBSVN'!C$10))</f>
        <v>0</v>
      </c>
      <c r="D33" s="31">
        <f>SUMPRODUCT((Geburtsdatum&gt;='Auswertung für LBSVN'!$D$7)*(Sparte1='Auswertung für LBSVN'!B33)*(Geschlecht='Auswertung für LBSVN'!D$10))</f>
        <v>0</v>
      </c>
      <c r="E33" s="32">
        <f>SUMPRODUCT((Geburtsdatum&gt;='Auswertung für LBSVN'!F$7)*(Geburtsdatum&lt;='Auswertung für LBSVN'!E$7)*(Sparte1='Auswertung für LBSVN'!$B33)*(Geschlecht='Auswertung für LBSVN'!E$10))</f>
        <v>0</v>
      </c>
      <c r="F33" s="31">
        <f>SUMPRODUCT((Geburtsdatum&gt;='Auswertung für LBSVN'!F$7)*(Geburtsdatum&lt;='Auswertung für LBSVN'!E$7)*(Sparte1='Auswertung für LBSVN'!$B33)*(Geschlecht='Auswertung für LBSVN'!F$10))</f>
        <v>0</v>
      </c>
      <c r="G33" s="117">
        <f>SUMPRODUCT((Geburtsdatum&gt;='Auswertung für LBSVN'!H$7)*(Geburtsdatum&lt;='Auswertung für LBSVN'!G$7)*(Sparte1='Auswertung für LBSVN'!$B33)*(Geschlecht='Auswertung für LBSVN'!G$10))</f>
        <v>0</v>
      </c>
      <c r="H33" s="33">
        <f>SUMPRODUCT((Geburtsdatum&gt;='Auswertung für LBSVN'!H$7)*(Geburtsdatum&lt;='Auswertung für LBSVN'!G$7)*(Sparte1='Auswertung für LBSVN'!$B33)*(Geschlecht='Auswertung für LBSVN'!H$10))</f>
        <v>0</v>
      </c>
      <c r="I33" s="32">
        <f>SUMPRODUCT((Geburtsdatum&gt;='Auswertung für LBSVN'!J$7)*(Geburtsdatum&lt;='Auswertung für LBSVN'!I$7)*(Sparte1='Auswertung für LBSVN'!$B33)*(Geschlecht='Auswertung für LBSVN'!I$10))</f>
        <v>0</v>
      </c>
      <c r="J33" s="31">
        <f>SUMPRODUCT((Geburtsdatum&gt;='Auswertung für LBSVN'!J$7)*(Geburtsdatum&lt;='Auswertung für LBSVN'!I$7)*(Sparte1='Auswertung für LBSVN'!$B33)*(Geschlecht='Auswertung für LBSVN'!J$10))</f>
        <v>0</v>
      </c>
      <c r="K33" s="32">
        <f>SUMPRODUCT((Geburtsdatum&gt;='Auswertung für LBSVN'!L$7)*(Geburtsdatum&lt;='Auswertung für LBSVN'!K$7)*(Sparte1='Auswertung für LBSVN'!$B33)*(Geschlecht='Auswertung für LBSVN'!K$10))</f>
        <v>0</v>
      </c>
      <c r="L33" s="31">
        <f>SUMPRODUCT((Geburtsdatum&gt;='Auswertung für LBSVN'!L$7)*(Geburtsdatum&lt;='Auswertung für LBSVN'!K$7)*(Sparte1='Auswertung für LBSVN'!$B33)*(Geschlecht='Auswertung für LBSVN'!L$10))</f>
        <v>0</v>
      </c>
      <c r="M33" s="32">
        <f t="shared" si="2"/>
        <v>0</v>
      </c>
      <c r="N33" s="33">
        <f t="shared" si="3"/>
        <v>0</v>
      </c>
      <c r="O33" s="32">
        <f>SUMPRODUCT((Geschlecht='Auswertung für LBSVN'!$O$10)*(Bestandserhebung!$O$19:$O$918&gt;"")*(Sparte1='Auswertung für LBSVN'!B33))</f>
        <v>0</v>
      </c>
      <c r="P33" s="33">
        <f>SUMPRODUCT((Geschlecht='Auswertung für LBSVN'!$P$10)*(Bestandserhebung!$O$19:$O$918&gt;"")*(Sparte1='Auswertung für LBSVN'!B33))</f>
        <v>0</v>
      </c>
    </row>
    <row r="34" spans="2:16" x14ac:dyDescent="0.2">
      <c r="B34" s="34" t="str">
        <f>Grunddaten!C36</f>
        <v>Faustball</v>
      </c>
      <c r="C34" s="32">
        <f>SUMPRODUCT((Geburtsdatum&gt;='Auswertung für LBSVN'!$D$7)*(Sparte1='Auswertung für LBSVN'!B34)*(Geschlecht='Auswertung für LBSVN'!C$10))</f>
        <v>0</v>
      </c>
      <c r="D34" s="31">
        <f>SUMPRODUCT((Geburtsdatum&gt;='Auswertung für LBSVN'!$D$7)*(Sparte1='Auswertung für LBSVN'!B34)*(Geschlecht='Auswertung für LBSVN'!D$10))</f>
        <v>0</v>
      </c>
      <c r="E34" s="32">
        <f>SUMPRODUCT((Geburtsdatum&gt;='Auswertung für LBSVN'!F$7)*(Geburtsdatum&lt;='Auswertung für LBSVN'!E$7)*(Sparte1='Auswertung für LBSVN'!$B34)*(Geschlecht='Auswertung für LBSVN'!E$10))</f>
        <v>0</v>
      </c>
      <c r="F34" s="31">
        <f>SUMPRODUCT((Geburtsdatum&gt;='Auswertung für LBSVN'!F$7)*(Geburtsdatum&lt;='Auswertung für LBSVN'!E$7)*(Sparte1='Auswertung für LBSVN'!$B34)*(Geschlecht='Auswertung für LBSVN'!F$10))</f>
        <v>0</v>
      </c>
      <c r="G34" s="117">
        <f>SUMPRODUCT((Geburtsdatum&gt;='Auswertung für LBSVN'!H$7)*(Geburtsdatum&lt;='Auswertung für LBSVN'!G$7)*(Sparte1='Auswertung für LBSVN'!$B34)*(Geschlecht='Auswertung für LBSVN'!G$10))</f>
        <v>0</v>
      </c>
      <c r="H34" s="33">
        <f>SUMPRODUCT((Geburtsdatum&gt;='Auswertung für LBSVN'!H$7)*(Geburtsdatum&lt;='Auswertung für LBSVN'!G$7)*(Sparte1='Auswertung für LBSVN'!$B34)*(Geschlecht='Auswertung für LBSVN'!H$10))</f>
        <v>0</v>
      </c>
      <c r="I34" s="32">
        <f>SUMPRODUCT((Geburtsdatum&gt;='Auswertung für LBSVN'!J$7)*(Geburtsdatum&lt;='Auswertung für LBSVN'!I$7)*(Sparte1='Auswertung für LBSVN'!$B34)*(Geschlecht='Auswertung für LBSVN'!I$10))</f>
        <v>0</v>
      </c>
      <c r="J34" s="31">
        <f>SUMPRODUCT((Geburtsdatum&gt;='Auswertung für LBSVN'!J$7)*(Geburtsdatum&lt;='Auswertung für LBSVN'!I$7)*(Sparte1='Auswertung für LBSVN'!$B34)*(Geschlecht='Auswertung für LBSVN'!J$10))</f>
        <v>0</v>
      </c>
      <c r="K34" s="32">
        <f>SUMPRODUCT((Geburtsdatum&gt;='Auswertung für LBSVN'!L$7)*(Geburtsdatum&lt;='Auswertung für LBSVN'!K$7)*(Sparte1='Auswertung für LBSVN'!$B34)*(Geschlecht='Auswertung für LBSVN'!K$10))</f>
        <v>0</v>
      </c>
      <c r="L34" s="31">
        <f>SUMPRODUCT((Geburtsdatum&gt;='Auswertung für LBSVN'!L$7)*(Geburtsdatum&lt;='Auswertung für LBSVN'!K$7)*(Sparte1='Auswertung für LBSVN'!$B34)*(Geschlecht='Auswertung für LBSVN'!L$10))</f>
        <v>0</v>
      </c>
      <c r="M34" s="32">
        <f t="shared" si="2"/>
        <v>0</v>
      </c>
      <c r="N34" s="33">
        <f t="shared" si="3"/>
        <v>0</v>
      </c>
      <c r="O34" s="32">
        <f>SUMPRODUCT((Geschlecht='Auswertung für LBSVN'!$O$10)*(Bestandserhebung!$O$19:$O$918&gt;"")*(Sparte1='Auswertung für LBSVN'!B34))</f>
        <v>0</v>
      </c>
      <c r="P34" s="33">
        <f>SUMPRODUCT((Geschlecht='Auswertung für LBSVN'!$P$10)*(Bestandserhebung!$O$19:$O$918&gt;"")*(Sparte1='Auswertung für LBSVN'!B34))</f>
        <v>0</v>
      </c>
    </row>
    <row r="35" spans="2:16" x14ac:dyDescent="0.2">
      <c r="B35" s="34" t="str">
        <f>Grunddaten!C37</f>
        <v>Fechten</v>
      </c>
      <c r="C35" s="32">
        <f>SUMPRODUCT((Geburtsdatum&gt;='Auswertung für LBSVN'!$D$7)*(Sparte1='Auswertung für LBSVN'!B35)*(Geschlecht='Auswertung für LBSVN'!C$10))</f>
        <v>0</v>
      </c>
      <c r="D35" s="31">
        <f>SUMPRODUCT((Geburtsdatum&gt;='Auswertung für LBSVN'!$D$7)*(Sparte1='Auswertung für LBSVN'!B35)*(Geschlecht='Auswertung für LBSVN'!D$10))</f>
        <v>0</v>
      </c>
      <c r="E35" s="32">
        <f>SUMPRODUCT((Geburtsdatum&gt;='Auswertung für LBSVN'!F$7)*(Geburtsdatum&lt;='Auswertung für LBSVN'!E$7)*(Sparte1='Auswertung für LBSVN'!$B35)*(Geschlecht='Auswertung für LBSVN'!E$10))</f>
        <v>0</v>
      </c>
      <c r="F35" s="31">
        <f>SUMPRODUCT((Geburtsdatum&gt;='Auswertung für LBSVN'!F$7)*(Geburtsdatum&lt;='Auswertung für LBSVN'!E$7)*(Sparte1='Auswertung für LBSVN'!$B35)*(Geschlecht='Auswertung für LBSVN'!F$10))</f>
        <v>0</v>
      </c>
      <c r="G35" s="117">
        <f>SUMPRODUCT((Geburtsdatum&gt;='Auswertung für LBSVN'!H$7)*(Geburtsdatum&lt;='Auswertung für LBSVN'!G$7)*(Sparte1='Auswertung für LBSVN'!$B35)*(Geschlecht='Auswertung für LBSVN'!G$10))</f>
        <v>0</v>
      </c>
      <c r="H35" s="33">
        <f>SUMPRODUCT((Geburtsdatum&gt;='Auswertung für LBSVN'!H$7)*(Geburtsdatum&lt;='Auswertung für LBSVN'!G$7)*(Sparte1='Auswertung für LBSVN'!$B35)*(Geschlecht='Auswertung für LBSVN'!H$10))</f>
        <v>0</v>
      </c>
      <c r="I35" s="32">
        <f>SUMPRODUCT((Geburtsdatum&gt;='Auswertung für LBSVN'!J$7)*(Geburtsdatum&lt;='Auswertung für LBSVN'!I$7)*(Sparte1='Auswertung für LBSVN'!$B35)*(Geschlecht='Auswertung für LBSVN'!I$10))</f>
        <v>0</v>
      </c>
      <c r="J35" s="31">
        <f>SUMPRODUCT((Geburtsdatum&gt;='Auswertung für LBSVN'!J$7)*(Geburtsdatum&lt;='Auswertung für LBSVN'!I$7)*(Sparte1='Auswertung für LBSVN'!$B35)*(Geschlecht='Auswertung für LBSVN'!J$10))</f>
        <v>0</v>
      </c>
      <c r="K35" s="32">
        <f>SUMPRODUCT((Geburtsdatum&gt;='Auswertung für LBSVN'!L$7)*(Geburtsdatum&lt;='Auswertung für LBSVN'!K$7)*(Sparte1='Auswertung für LBSVN'!$B35)*(Geschlecht='Auswertung für LBSVN'!K$10))</f>
        <v>0</v>
      </c>
      <c r="L35" s="31">
        <f>SUMPRODUCT((Geburtsdatum&gt;='Auswertung für LBSVN'!L$7)*(Geburtsdatum&lt;='Auswertung für LBSVN'!K$7)*(Sparte1='Auswertung für LBSVN'!$B35)*(Geschlecht='Auswertung für LBSVN'!L$10))</f>
        <v>0</v>
      </c>
      <c r="M35" s="32">
        <f t="shared" si="2"/>
        <v>0</v>
      </c>
      <c r="N35" s="33">
        <f t="shared" si="3"/>
        <v>0</v>
      </c>
      <c r="O35" s="32">
        <f>SUMPRODUCT((Geschlecht='Auswertung für LBSVN'!$O$10)*(Bestandserhebung!$O$19:$O$918&gt;"")*(Sparte1='Auswertung für LBSVN'!B35))</f>
        <v>0</v>
      </c>
      <c r="P35" s="33">
        <f>SUMPRODUCT((Geschlecht='Auswertung für LBSVN'!$P$10)*(Bestandserhebung!$O$19:$O$918&gt;"")*(Sparte1='Auswertung für LBSVN'!B35))</f>
        <v>0</v>
      </c>
    </row>
    <row r="36" spans="2:16" ht="15" thickBot="1" x14ac:dyDescent="0.25">
      <c r="B36" s="35" t="str">
        <f>Grunddaten!C38</f>
        <v>Fitness</v>
      </c>
      <c r="C36" s="36">
        <f>SUMPRODUCT((Geburtsdatum&gt;='Auswertung für LBSVN'!$D$7)*(Sparte1='Auswertung für LBSVN'!B36)*(Geschlecht='Auswertung für LBSVN'!C$10))</f>
        <v>0</v>
      </c>
      <c r="D36" s="37">
        <f>SUMPRODUCT((Geburtsdatum&gt;='Auswertung für LBSVN'!$D$7)*(Sparte1='Auswertung für LBSVN'!B36)*(Geschlecht='Auswertung für LBSVN'!D$10))</f>
        <v>0</v>
      </c>
      <c r="E36" s="36">
        <f>SUMPRODUCT((Geburtsdatum&gt;='Auswertung für LBSVN'!F$7)*(Geburtsdatum&lt;='Auswertung für LBSVN'!E$7)*(Sparte1='Auswertung für LBSVN'!$B36)*(Geschlecht='Auswertung für LBSVN'!E$10))</f>
        <v>0</v>
      </c>
      <c r="F36" s="37">
        <f>SUMPRODUCT((Geburtsdatum&gt;='Auswertung für LBSVN'!F$7)*(Geburtsdatum&lt;='Auswertung für LBSVN'!E$7)*(Sparte1='Auswertung für LBSVN'!$B36)*(Geschlecht='Auswertung für LBSVN'!F$10))</f>
        <v>0</v>
      </c>
      <c r="G36" s="36">
        <f>SUMPRODUCT((Geburtsdatum&gt;='Auswertung für LBSVN'!H$7)*(Geburtsdatum&lt;='Auswertung für LBSVN'!G$7)*(Sparte1='Auswertung für LBSVN'!$B36)*(Geschlecht='Auswertung für LBSVN'!G$10))</f>
        <v>0</v>
      </c>
      <c r="H36" s="37">
        <f>SUMPRODUCT((Geburtsdatum&gt;='Auswertung für LBSVN'!H$7)*(Geburtsdatum&lt;='Auswertung für LBSVN'!G$7)*(Sparte1='Auswertung für LBSVN'!$B36)*(Geschlecht='Auswertung für LBSVN'!H$10))</f>
        <v>0</v>
      </c>
      <c r="I36" s="36">
        <f>SUMPRODUCT((Geburtsdatum&gt;='Auswertung für LBSVN'!J$7)*(Geburtsdatum&lt;='Auswertung für LBSVN'!I$7)*(Sparte1='Auswertung für LBSVN'!$B36)*(Geschlecht='Auswertung für LBSVN'!I$10))</f>
        <v>0</v>
      </c>
      <c r="J36" s="37">
        <f>SUMPRODUCT((Geburtsdatum&gt;='Auswertung für LBSVN'!J$7)*(Geburtsdatum&lt;='Auswertung für LBSVN'!I$7)*(Sparte1='Auswertung für LBSVN'!$B36)*(Geschlecht='Auswertung für LBSVN'!J$10))</f>
        <v>0</v>
      </c>
      <c r="K36" s="36">
        <f>SUMPRODUCT((Geburtsdatum&lt;='Auswertung für LBSVN'!K$7)*(Sparte1='Auswertung für LBSVN'!$B36)*(Geschlecht='Auswertung für LBSVN'!K$10))</f>
        <v>0</v>
      </c>
      <c r="L36" s="37">
        <f>SUMPRODUCT((Geburtsdatum&lt;='Auswertung für LBSVN'!K$7)*(Sparte1='Auswertung für LBSVN'!$B36)*(Geschlecht='Auswertung für LBSVN'!L$10))</f>
        <v>0</v>
      </c>
      <c r="M36" s="36">
        <f t="shared" si="2"/>
        <v>0</v>
      </c>
      <c r="N36" s="38">
        <f t="shared" si="3"/>
        <v>0</v>
      </c>
      <c r="O36" s="36">
        <f>SUMPRODUCT((Geschlecht='Auswertung für LBSVN'!$O$10)*(Bestandserhebung!$O$19:$O$918&gt;"")*(Sparte1='Auswertung für LBSVN'!B36))</f>
        <v>0</v>
      </c>
      <c r="P36" s="38">
        <f>SUMPRODUCT((Geschlecht='Auswertung für LBSVN'!$P$10)*(Bestandserhebung!$O$19:$O$918&gt;"")*(Sparte1='Auswertung für LBSVN'!B36))</f>
        <v>0</v>
      </c>
    </row>
    <row r="37" spans="2:16" ht="15" thickBot="1" x14ac:dyDescent="0.25"/>
    <row r="38" spans="2:16" x14ac:dyDescent="0.2">
      <c r="B38" s="253" t="s">
        <v>51</v>
      </c>
      <c r="C38" s="23" t="s">
        <v>9</v>
      </c>
      <c r="D38" s="24"/>
      <c r="E38" s="23" t="s">
        <v>9</v>
      </c>
      <c r="F38" s="24"/>
      <c r="G38" s="23" t="s">
        <v>10</v>
      </c>
      <c r="H38" s="24"/>
      <c r="I38" s="23" t="s">
        <v>10</v>
      </c>
      <c r="J38" s="24"/>
      <c r="K38" s="23" t="s">
        <v>10</v>
      </c>
      <c r="L38" s="24"/>
      <c r="M38" s="23" t="s">
        <v>11</v>
      </c>
      <c r="N38" s="24"/>
      <c r="O38" s="39" t="s">
        <v>46</v>
      </c>
      <c r="P38" s="24"/>
    </row>
    <row r="39" spans="2:16" x14ac:dyDescent="0.2">
      <c r="B39" s="254"/>
      <c r="C39" s="25" t="s">
        <v>13</v>
      </c>
      <c r="D39" s="26"/>
      <c r="E39" s="25" t="s">
        <v>14</v>
      </c>
      <c r="F39" s="26"/>
      <c r="G39" s="25" t="s">
        <v>15</v>
      </c>
      <c r="H39" s="26"/>
      <c r="I39" s="25" t="s">
        <v>16</v>
      </c>
      <c r="J39" s="26"/>
      <c r="K39" s="25" t="s">
        <v>17</v>
      </c>
      <c r="L39" s="26"/>
      <c r="M39" s="25" t="s">
        <v>18</v>
      </c>
      <c r="N39" s="26"/>
      <c r="O39" s="40" t="s">
        <v>47</v>
      </c>
      <c r="P39" s="26"/>
    </row>
    <row r="40" spans="2:16" x14ac:dyDescent="0.2">
      <c r="B40" s="255"/>
      <c r="C40" s="41" t="s">
        <v>20</v>
      </c>
      <c r="D40" s="42"/>
      <c r="E40" s="41" t="s">
        <v>21</v>
      </c>
      <c r="F40" s="42"/>
      <c r="G40" s="41" t="s">
        <v>22</v>
      </c>
      <c r="H40" s="42"/>
      <c r="I40" s="41" t="s">
        <v>23</v>
      </c>
      <c r="J40" s="42"/>
      <c r="K40" s="41" t="s">
        <v>24</v>
      </c>
      <c r="L40" s="42"/>
      <c r="M40" s="41" t="s">
        <v>25</v>
      </c>
      <c r="N40" s="42"/>
      <c r="O40" s="43" t="s">
        <v>48</v>
      </c>
      <c r="P40" s="44" t="s">
        <v>49</v>
      </c>
    </row>
    <row r="41" spans="2:16" ht="15" thickBot="1" x14ac:dyDescent="0.25">
      <c r="B41" s="45" t="str">
        <f>Grunddaten!G4</f>
        <v>6,00 Euro</v>
      </c>
      <c r="C41" s="36">
        <f>SUMPRODUCT((Geburtsdatum&gt;='Auswertung für LBSVN'!$D$7)*(Tarif='Auswertung für LBSVN'!$B$41)*(Geschlecht='Auswertung für LBSVN'!C$10))</f>
        <v>0</v>
      </c>
      <c r="D41" s="46">
        <f>SUMPRODUCT((Geburtsdatum&gt;='Auswertung für LBSVN'!$D$7)*(Tarif='Auswertung für LBSVN'!B41)*(Geschlecht='Auswertung für LBSVN'!D$10))</f>
        <v>0</v>
      </c>
      <c r="E41" s="36">
        <f>SUMPRODUCT((Geburtsdatum&gt;='Auswertung für LBSVN'!F$7)*(Geburtsdatum&lt;='Auswertung für LBSVN'!E$7)*(Tarif='Auswertung für LBSVN'!$B41)*(Geschlecht='Auswertung für LBSVN'!E$10))</f>
        <v>0</v>
      </c>
      <c r="F41" s="46">
        <f>SUMPRODUCT((Geburtsdatum&gt;='Auswertung für LBSVN'!F$7)*(Geburtsdatum&lt;='Auswertung für LBSVN'!E$7)*(Tarif='Auswertung für LBSVN'!$B41)*(Geschlecht='Auswertung für LBSVN'!F$10))</f>
        <v>0</v>
      </c>
      <c r="G41" s="36">
        <f>SUMPRODUCT((Geburtsdatum&gt;='Auswertung für LBSVN'!H$7)*(Geburtsdatum&lt;='Auswertung für LBSVN'!G$7)*(Tarif='Auswertung für LBSVN'!$B41)*(Geschlecht='Auswertung für LBSVN'!G$10))</f>
        <v>0</v>
      </c>
      <c r="H41" s="46">
        <f>SUMPRODUCT((Geburtsdatum&gt;='Auswertung für LBSVN'!H$7)*(Geburtsdatum&lt;='Auswertung für LBSVN'!G$7)*(Tarif='Auswertung für LBSVN'!$B41)*(Geschlecht='Auswertung für LBSVN'!H$10))</f>
        <v>0</v>
      </c>
      <c r="I41" s="36">
        <f>SUMPRODUCT((Geburtsdatum&gt;='Auswertung für LBSVN'!J$7)*(Geburtsdatum&lt;='Auswertung für LBSVN'!I$7)*(Tarif='Auswertung für LBSVN'!$B41)*(Geschlecht='Auswertung für LBSVN'!I$10))</f>
        <v>0</v>
      </c>
      <c r="J41" s="46">
        <f>SUMPRODUCT((Geburtsdatum&gt;='Auswertung für LBSVN'!J$7)*(Geburtsdatum&lt;='Auswertung für LBSVN'!I$7)*(Tarif='Auswertung für LBSVN'!$B41)*(Geschlecht='Auswertung für LBSVN'!J$10))</f>
        <v>0</v>
      </c>
      <c r="K41" s="36">
        <f>SUMPRODUCT((Geburtsdatum&gt;='Auswertung für LBSVN'!L$7)*(Geburtsdatum&lt;='Auswertung für LBSVN'!K$7)*(Tarif='Auswertung für LBSVN'!$B41)*(Geschlecht='Auswertung für LBSVN'!K$10))</f>
        <v>1</v>
      </c>
      <c r="L41" s="46">
        <f>SUMPRODUCT((Geburtsdatum&gt;='Auswertung für LBSVN'!L$7)*(Geburtsdatum&lt;='Auswertung für LBSVN'!K$7)*(Tarif='Auswertung für LBSVN'!$B41)*(Geschlecht='Auswertung für LBSVN'!L$10))</f>
        <v>0</v>
      </c>
      <c r="M41" s="27">
        <f>SUM(C41,E41,G41,I41,K41)</f>
        <v>1</v>
      </c>
      <c r="N41" s="38">
        <f>SUM(D41,F41,H41,J41,L41)</f>
        <v>0</v>
      </c>
      <c r="O41" s="153" t="s">
        <v>50</v>
      </c>
      <c r="P41" s="154">
        <f>SUM(M41:N41)</f>
        <v>1</v>
      </c>
    </row>
    <row r="49" ht="15" customHeight="1" x14ac:dyDescent="0.2"/>
  </sheetData>
  <sheetProtection algorithmName="SHA-512" hashValue="M0FzF8OwS6XzekFUr/XkrRVqd2ZZmiczkqIjbqA4xP2WBlx9muKZw54IWVCMnTShCwVNUwAVe3HT56juqXB1XA==" saltValue="a/z5vs6UYDpMIJwA3dZFNg==" spinCount="100000" sheet="1" objects="1" scenarios="1"/>
  <mergeCells count="4">
    <mergeCell ref="B8:B10"/>
    <mergeCell ref="C4:F4"/>
    <mergeCell ref="B38:B40"/>
    <mergeCell ref="B2:P2"/>
  </mergeCells>
  <conditionalFormatting sqref="C11:N36 C41:L41">
    <cfRule type="cellIs" dxfId="4" priority="19" stopIfTrue="1" operator="greaterThan">
      <formula>0</formula>
    </cfRule>
  </conditionalFormatting>
  <conditionalFormatting sqref="C11:P36">
    <cfRule type="cellIs" dxfId="3" priority="2" operator="equal">
      <formula>0</formula>
    </cfRule>
  </conditionalFormatting>
  <conditionalFormatting sqref="C41:P41">
    <cfRule type="cellIs" dxfId="2" priority="1" operator="equal">
      <formula>0</formula>
    </cfRule>
  </conditionalFormatting>
  <conditionalFormatting sqref="N7:P7">
    <cfRule type="cellIs" dxfId="1" priority="3" operator="lessThan">
      <formula>0</formula>
    </cfRule>
  </conditionalFormatting>
  <dataValidations count="1">
    <dataValidation type="list" allowBlank="1" showInputMessage="1" showErrorMessage="1" sqref="C5">
      <formula1>BSG_NAMEN</formula1>
    </dataValidation>
  </dataValidations>
  <pageMargins left="0.31496062992125984" right="0.31496062992125984" top="0.98425196850393704" bottom="0.39370078740157483" header="0.31496062992125984" footer="0.31496062992125984"/>
  <pageSetup paperSize="9" scale="76" fitToHeight="0" orientation="landscape" r:id="rId1"/>
  <headerFooter>
    <oddFooter>&amp;LBestandserhebung LBSVN
BSV Celle e. V.&amp;RSeite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99"/>
    <pageSetUpPr fitToPage="1"/>
  </sheetPr>
  <dimension ref="B1:Q128"/>
  <sheetViews>
    <sheetView showGridLines="0" workbookViewId="0">
      <selection activeCell="O31" sqref="O31"/>
    </sheetView>
  </sheetViews>
  <sheetFormatPr baseColWidth="10" defaultColWidth="11" defaultRowHeight="14.25" x14ac:dyDescent="0.2"/>
  <cols>
    <col min="1" max="1" width="2.5" customWidth="1"/>
    <col min="2" max="2" width="10.5" customWidth="1"/>
    <col min="3" max="3" width="23.25" bestFit="1" customWidth="1"/>
    <col min="4" max="4" width="7" style="11" customWidth="1"/>
    <col min="5" max="5" width="6.125" style="11" customWidth="1"/>
    <col min="6" max="6" width="18.5" bestFit="1" customWidth="1"/>
    <col min="7" max="7" width="22.5" bestFit="1" customWidth="1"/>
    <col min="8" max="8" width="4.875" customWidth="1"/>
    <col min="9" max="9" width="9.25" customWidth="1"/>
    <col min="10" max="10" width="38.25" bestFit="1" customWidth="1"/>
    <col min="11" max="11" width="11" customWidth="1"/>
    <col min="12" max="12" width="2.5" customWidth="1"/>
    <col min="15" max="15" width="41.25" bestFit="1" customWidth="1"/>
  </cols>
  <sheetData>
    <row r="1" spans="2:17" ht="15" customHeight="1" x14ac:dyDescent="0.2"/>
    <row r="2" spans="2:17" s="1" customFormat="1" ht="18" customHeight="1" x14ac:dyDescent="0.2">
      <c r="B2" s="257" t="s">
        <v>56</v>
      </c>
      <c r="C2" s="257"/>
      <c r="D2" s="257"/>
      <c r="E2" s="257"/>
      <c r="F2" s="257"/>
      <c r="G2" s="257"/>
      <c r="H2" s="257"/>
      <c r="I2" s="257"/>
      <c r="J2" s="257"/>
      <c r="K2" s="257"/>
      <c r="L2" s="257"/>
      <c r="M2" s="257"/>
      <c r="N2" s="257"/>
      <c r="O2" s="257"/>
      <c r="P2" s="257"/>
      <c r="Q2" s="257"/>
    </row>
    <row r="3" spans="2:17" s="1" customFormat="1" ht="18" customHeight="1" thickBot="1" x14ac:dyDescent="0.25">
      <c r="D3" s="12"/>
      <c r="E3" s="12"/>
    </row>
    <row r="4" spans="2:17" s="1" customFormat="1" ht="18" customHeight="1" x14ac:dyDescent="0.2">
      <c r="B4" s="191" t="s">
        <v>45</v>
      </c>
      <c r="C4" s="14">
        <v>2024</v>
      </c>
      <c r="D4" s="12"/>
      <c r="E4" s="12"/>
      <c r="F4" s="191" t="s">
        <v>51</v>
      </c>
      <c r="G4" s="128" t="s">
        <v>144</v>
      </c>
      <c r="I4" s="191" t="s">
        <v>59</v>
      </c>
      <c r="J4" s="105" t="s">
        <v>92</v>
      </c>
      <c r="K4" s="106">
        <v>35</v>
      </c>
      <c r="N4" s="191" t="s">
        <v>320</v>
      </c>
      <c r="O4" s="152" t="s">
        <v>300</v>
      </c>
      <c r="P4" s="129" t="s">
        <v>301</v>
      </c>
      <c r="Q4" s="202" t="s">
        <v>335</v>
      </c>
    </row>
    <row r="5" spans="2:17" s="1" customFormat="1" ht="18" customHeight="1" thickBot="1" x14ac:dyDescent="0.25">
      <c r="D5" s="12"/>
      <c r="E5" s="12"/>
      <c r="F5" s="13"/>
      <c r="G5" s="15" t="s">
        <v>58</v>
      </c>
      <c r="J5" s="107" t="s">
        <v>106</v>
      </c>
      <c r="K5" s="108">
        <v>25</v>
      </c>
      <c r="O5" s="152" t="s">
        <v>256</v>
      </c>
      <c r="P5" s="15">
        <v>220089</v>
      </c>
      <c r="Q5" s="202" t="s">
        <v>335</v>
      </c>
    </row>
    <row r="6" spans="2:17" s="1" customFormat="1" ht="18" customHeight="1" thickBot="1" x14ac:dyDescent="0.25">
      <c r="B6" s="191" t="s">
        <v>57</v>
      </c>
      <c r="C6" s="176" t="s">
        <v>29</v>
      </c>
      <c r="D6" s="177">
        <v>1100</v>
      </c>
      <c r="E6"/>
      <c r="G6" s="15"/>
      <c r="J6" s="109" t="s">
        <v>120</v>
      </c>
      <c r="K6" s="110">
        <v>15</v>
      </c>
      <c r="O6" s="152" t="s">
        <v>260</v>
      </c>
      <c r="P6" s="15">
        <v>220041</v>
      </c>
      <c r="Q6" s="202" t="s">
        <v>335</v>
      </c>
    </row>
    <row r="7" spans="2:17" s="1" customFormat="1" ht="18" customHeight="1" x14ac:dyDescent="0.2">
      <c r="C7" s="178" t="s">
        <v>31</v>
      </c>
      <c r="D7" s="179">
        <v>2100</v>
      </c>
      <c r="E7"/>
      <c r="J7" s="105" t="s">
        <v>121</v>
      </c>
      <c r="K7" s="106">
        <v>130</v>
      </c>
      <c r="O7" s="152" t="s">
        <v>261</v>
      </c>
      <c r="P7" s="15">
        <v>220009</v>
      </c>
      <c r="Q7" s="202" t="s">
        <v>335</v>
      </c>
    </row>
    <row r="8" spans="2:17" s="1" customFormat="1" ht="18" customHeight="1" x14ac:dyDescent="0.2">
      <c r="B8" s="184" t="s">
        <v>303</v>
      </c>
      <c r="C8" s="178" t="s">
        <v>32</v>
      </c>
      <c r="D8" s="179">
        <v>2300</v>
      </c>
      <c r="E8"/>
      <c r="F8" s="191" t="s">
        <v>64</v>
      </c>
      <c r="G8" s="15" t="s">
        <v>61</v>
      </c>
      <c r="H8" s="12"/>
      <c r="I8" s="12"/>
      <c r="J8" s="107" t="s">
        <v>122</v>
      </c>
      <c r="K8" s="108">
        <v>6</v>
      </c>
      <c r="O8" s="152" t="s">
        <v>262</v>
      </c>
      <c r="P8" s="15">
        <v>220047</v>
      </c>
      <c r="Q8" s="202" t="s">
        <v>335</v>
      </c>
    </row>
    <row r="9" spans="2:17" s="1" customFormat="1" ht="18" customHeight="1" x14ac:dyDescent="0.2">
      <c r="B9" s="184" t="s">
        <v>304</v>
      </c>
      <c r="C9" s="178" t="s">
        <v>33</v>
      </c>
      <c r="D9" s="179">
        <v>2500</v>
      </c>
      <c r="E9"/>
      <c r="G9" s="15" t="s">
        <v>62</v>
      </c>
      <c r="H9" s="12"/>
      <c r="I9" s="12"/>
      <c r="J9" s="107" t="s">
        <v>123</v>
      </c>
      <c r="K9" s="108">
        <v>13.5</v>
      </c>
      <c r="O9" s="152" t="s">
        <v>299</v>
      </c>
      <c r="P9" s="129">
        <v>220093</v>
      </c>
      <c r="Q9" s="202" t="s">
        <v>335</v>
      </c>
    </row>
    <row r="10" spans="2:17" s="1" customFormat="1" ht="18" customHeight="1" thickBot="1" x14ac:dyDescent="0.25">
      <c r="B10" s="184" t="s">
        <v>332</v>
      </c>
      <c r="C10" s="178" t="s">
        <v>231</v>
      </c>
      <c r="D10" s="179">
        <v>4100</v>
      </c>
      <c r="E10"/>
      <c r="G10" s="15" t="s">
        <v>312</v>
      </c>
      <c r="H10" s="12"/>
      <c r="I10" s="12"/>
      <c r="J10" s="109" t="s">
        <v>149</v>
      </c>
      <c r="K10" s="110">
        <f>K9/2</f>
        <v>6.75</v>
      </c>
      <c r="O10" s="152" t="s">
        <v>298</v>
      </c>
      <c r="P10" s="129">
        <v>220092</v>
      </c>
      <c r="Q10" s="202" t="s">
        <v>335</v>
      </c>
    </row>
    <row r="11" spans="2:17" s="1" customFormat="1" ht="18" customHeight="1" x14ac:dyDescent="0.2">
      <c r="B11" s="184" t="s">
        <v>305</v>
      </c>
      <c r="C11" s="178" t="s">
        <v>248</v>
      </c>
      <c r="D11" s="179">
        <v>6300</v>
      </c>
      <c r="E11"/>
      <c r="G11" s="15"/>
      <c r="H11" s="12"/>
      <c r="I11" s="12"/>
      <c r="J11" s="105" t="s">
        <v>124</v>
      </c>
      <c r="K11" s="106">
        <v>2</v>
      </c>
      <c r="O11" s="152" t="s">
        <v>297</v>
      </c>
      <c r="P11" s="129">
        <v>220091</v>
      </c>
      <c r="Q11" s="202" t="s">
        <v>335</v>
      </c>
    </row>
    <row r="12" spans="2:17" s="1" customFormat="1" ht="18" customHeight="1" x14ac:dyDescent="0.2">
      <c r="B12" s="184" t="s">
        <v>306</v>
      </c>
      <c r="C12" s="180" t="s">
        <v>302</v>
      </c>
      <c r="D12" s="181"/>
      <c r="E12" s="12"/>
      <c r="G12" s="15"/>
      <c r="J12" s="107" t="s">
        <v>150</v>
      </c>
      <c r="K12" s="108">
        <v>6</v>
      </c>
      <c r="O12" s="152" t="s">
        <v>267</v>
      </c>
      <c r="P12" s="15">
        <v>220016</v>
      </c>
      <c r="Q12" s="202" t="s">
        <v>335</v>
      </c>
    </row>
    <row r="13" spans="2:17" s="1" customFormat="1" ht="18" customHeight="1" thickBot="1" x14ac:dyDescent="0.25">
      <c r="B13" s="184" t="s">
        <v>307</v>
      </c>
      <c r="C13" s="178" t="s">
        <v>176</v>
      </c>
      <c r="D13" s="179">
        <v>100</v>
      </c>
      <c r="E13"/>
      <c r="G13" s="15"/>
      <c r="H13" s="12"/>
      <c r="I13" s="12"/>
      <c r="J13" s="144" t="s">
        <v>161</v>
      </c>
      <c r="K13" s="110">
        <v>5</v>
      </c>
      <c r="O13" s="152" t="s">
        <v>269</v>
      </c>
      <c r="P13" s="15">
        <v>220020</v>
      </c>
      <c r="Q13" s="202" t="s">
        <v>335</v>
      </c>
    </row>
    <row r="14" spans="2:17" s="1" customFormat="1" ht="18" customHeight="1" x14ac:dyDescent="0.2">
      <c r="B14" s="184" t="s">
        <v>308</v>
      </c>
      <c r="C14" s="178" t="s">
        <v>177</v>
      </c>
      <c r="D14" s="179">
        <v>200</v>
      </c>
      <c r="E14"/>
      <c r="G14" s="15"/>
      <c r="J14" s="175"/>
      <c r="K14" s="142"/>
      <c r="O14" s="152" t="s">
        <v>270</v>
      </c>
      <c r="P14" s="15">
        <v>220028</v>
      </c>
      <c r="Q14" s="202" t="s">
        <v>335</v>
      </c>
    </row>
    <row r="15" spans="2:17" s="1" customFormat="1" ht="18" customHeight="1" x14ac:dyDescent="0.2">
      <c r="B15" s="184" t="s">
        <v>309</v>
      </c>
      <c r="C15" s="178" t="s">
        <v>178</v>
      </c>
      <c r="D15" s="179">
        <v>300</v>
      </c>
      <c r="E15"/>
      <c r="J15" s="141"/>
      <c r="K15" s="142"/>
      <c r="O15" s="152" t="s">
        <v>271</v>
      </c>
      <c r="P15" s="15">
        <v>220087</v>
      </c>
      <c r="Q15" s="202" t="s">
        <v>335</v>
      </c>
    </row>
    <row r="16" spans="2:17" s="1" customFormat="1" ht="18" customHeight="1" x14ac:dyDescent="0.2">
      <c r="B16" s="184" t="s">
        <v>310</v>
      </c>
      <c r="C16" s="178" t="s">
        <v>28</v>
      </c>
      <c r="D16" s="179">
        <v>400</v>
      </c>
      <c r="E16"/>
      <c r="J16" s="143" t="s">
        <v>58</v>
      </c>
      <c r="K16" s="108"/>
      <c r="O16" s="152" t="s">
        <v>272</v>
      </c>
      <c r="P16" s="15">
        <v>220024</v>
      </c>
      <c r="Q16" s="202" t="s">
        <v>335</v>
      </c>
    </row>
    <row r="17" spans="2:17" s="1" customFormat="1" ht="18" customHeight="1" x14ac:dyDescent="0.2">
      <c r="B17" s="184" t="s">
        <v>311</v>
      </c>
      <c r="C17" s="178" t="s">
        <v>179</v>
      </c>
      <c r="D17" s="179">
        <v>500</v>
      </c>
      <c r="E17"/>
      <c r="J17" s="143" t="s">
        <v>58</v>
      </c>
      <c r="K17" s="108"/>
      <c r="O17" s="152" t="s">
        <v>273</v>
      </c>
      <c r="P17" s="15">
        <v>220026</v>
      </c>
      <c r="Q17" s="202" t="s">
        <v>335</v>
      </c>
    </row>
    <row r="18" spans="2:17" s="1" customFormat="1" ht="18" customHeight="1" x14ac:dyDescent="0.2">
      <c r="C18" s="178" t="s">
        <v>180</v>
      </c>
      <c r="D18" s="179">
        <v>600</v>
      </c>
      <c r="E18"/>
      <c r="J18" s="143" t="s">
        <v>58</v>
      </c>
      <c r="K18" s="108"/>
      <c r="O18" s="152" t="s">
        <v>274</v>
      </c>
      <c r="P18" s="15">
        <v>220021</v>
      </c>
      <c r="Q18" s="202" t="s">
        <v>335</v>
      </c>
    </row>
    <row r="19" spans="2:17" s="1" customFormat="1" ht="18" customHeight="1" x14ac:dyDescent="0.2">
      <c r="C19" s="178" t="s">
        <v>181</v>
      </c>
      <c r="D19" s="179">
        <v>700</v>
      </c>
      <c r="E19"/>
      <c r="J19" s="143" t="s">
        <v>58</v>
      </c>
      <c r="K19" s="108"/>
      <c r="N19"/>
      <c r="O19" s="152" t="s">
        <v>362</v>
      </c>
      <c r="P19" s="15">
        <v>220029</v>
      </c>
      <c r="Q19" s="202" t="s">
        <v>335</v>
      </c>
    </row>
    <row r="20" spans="2:17" s="1" customFormat="1" ht="18" customHeight="1" x14ac:dyDescent="0.2">
      <c r="C20" s="178" t="s">
        <v>182</v>
      </c>
      <c r="D20" s="179">
        <v>710</v>
      </c>
      <c r="E20"/>
      <c r="J20" s="143" t="s">
        <v>58</v>
      </c>
      <c r="K20" s="108"/>
      <c r="N20"/>
      <c r="O20" s="152" t="s">
        <v>275</v>
      </c>
      <c r="P20" s="15">
        <v>220031</v>
      </c>
      <c r="Q20" s="202" t="s">
        <v>335</v>
      </c>
    </row>
    <row r="21" spans="2:17" s="1" customFormat="1" ht="18" customHeight="1" x14ac:dyDescent="0.2">
      <c r="C21" s="178" t="s">
        <v>183</v>
      </c>
      <c r="D21" s="179">
        <v>720</v>
      </c>
      <c r="E21"/>
      <c r="J21" s="143" t="s">
        <v>58</v>
      </c>
      <c r="K21" s="108"/>
      <c r="N21"/>
      <c r="O21" s="152" t="s">
        <v>276</v>
      </c>
      <c r="P21" s="15">
        <v>220004</v>
      </c>
      <c r="Q21" s="202" t="s">
        <v>335</v>
      </c>
    </row>
    <row r="22" spans="2:17" s="1" customFormat="1" ht="18" customHeight="1" x14ac:dyDescent="0.2">
      <c r="C22" s="178" t="s">
        <v>184</v>
      </c>
      <c r="D22" s="179">
        <v>800</v>
      </c>
      <c r="E22"/>
      <c r="J22" s="143" t="s">
        <v>58</v>
      </c>
      <c r="K22" s="108"/>
      <c r="N22"/>
      <c r="O22" s="152" t="s">
        <v>277</v>
      </c>
      <c r="P22" s="129">
        <v>220034</v>
      </c>
      <c r="Q22" s="202" t="s">
        <v>335</v>
      </c>
    </row>
    <row r="23" spans="2:17" s="1" customFormat="1" ht="18" customHeight="1" x14ac:dyDescent="0.2">
      <c r="C23" s="178" t="s">
        <v>185</v>
      </c>
      <c r="D23" s="179">
        <v>900</v>
      </c>
      <c r="E23"/>
      <c r="J23" s="143" t="s">
        <v>58</v>
      </c>
      <c r="K23" s="108"/>
      <c r="N23"/>
      <c r="O23" s="152" t="s">
        <v>278</v>
      </c>
      <c r="P23" s="129">
        <v>220035</v>
      </c>
      <c r="Q23" s="202" t="s">
        <v>335</v>
      </c>
    </row>
    <row r="24" spans="2:17" s="1" customFormat="1" ht="18" customHeight="1" thickBot="1" x14ac:dyDescent="0.25">
      <c r="C24" s="178" t="s">
        <v>187</v>
      </c>
      <c r="D24" s="179">
        <v>910</v>
      </c>
      <c r="E24"/>
      <c r="J24" s="144" t="s">
        <v>58</v>
      </c>
      <c r="K24" s="110"/>
      <c r="N24"/>
      <c r="O24" s="152" t="s">
        <v>296</v>
      </c>
      <c r="P24" s="129">
        <v>220090</v>
      </c>
      <c r="Q24" s="202" t="s">
        <v>335</v>
      </c>
    </row>
    <row r="25" spans="2:17" s="1" customFormat="1" ht="18" customHeight="1" x14ac:dyDescent="0.2">
      <c r="C25" s="178" t="s">
        <v>186</v>
      </c>
      <c r="D25" s="179">
        <v>920</v>
      </c>
      <c r="E25"/>
      <c r="N25"/>
      <c r="O25" s="152" t="s">
        <v>281</v>
      </c>
      <c r="P25" s="129">
        <v>220039</v>
      </c>
      <c r="Q25" s="202" t="s">
        <v>335</v>
      </c>
    </row>
    <row r="26" spans="2:17" s="1" customFormat="1" ht="18" customHeight="1" thickBot="1" x14ac:dyDescent="0.25">
      <c r="C26" s="178" t="s">
        <v>29</v>
      </c>
      <c r="D26" s="179">
        <v>1100</v>
      </c>
      <c r="E26"/>
      <c r="N26"/>
      <c r="O26" s="152" t="s">
        <v>285</v>
      </c>
      <c r="P26" s="129">
        <v>220073</v>
      </c>
      <c r="Q26" s="202" t="s">
        <v>335</v>
      </c>
    </row>
    <row r="27" spans="2:17" s="1" customFormat="1" ht="18" customHeight="1" x14ac:dyDescent="0.2">
      <c r="C27" s="178" t="s">
        <v>188</v>
      </c>
      <c r="D27" s="179">
        <v>1200</v>
      </c>
      <c r="E27"/>
      <c r="J27" s="185" t="s">
        <v>313</v>
      </c>
      <c r="N27"/>
      <c r="O27" s="152" t="s">
        <v>58</v>
      </c>
      <c r="P27" s="15"/>
      <c r="Q27" s="202"/>
    </row>
    <row r="28" spans="2:17" s="1" customFormat="1" ht="18" customHeight="1" x14ac:dyDescent="0.2">
      <c r="C28" s="178" t="s">
        <v>189</v>
      </c>
      <c r="D28" s="179">
        <v>1300</v>
      </c>
      <c r="E28"/>
      <c r="J28" s="186" t="s">
        <v>314</v>
      </c>
      <c r="N28"/>
      <c r="O28" s="152" t="s">
        <v>58</v>
      </c>
      <c r="P28" s="15"/>
      <c r="Q28" s="202"/>
    </row>
    <row r="29" spans="2:17" s="1" customFormat="1" ht="18" customHeight="1" x14ac:dyDescent="0.2">
      <c r="C29" s="178" t="s">
        <v>190</v>
      </c>
      <c r="D29" s="179">
        <v>1400</v>
      </c>
      <c r="E29"/>
      <c r="J29" s="187" t="s">
        <v>133</v>
      </c>
      <c r="N29"/>
      <c r="O29" s="152" t="s">
        <v>58</v>
      </c>
      <c r="P29" s="15"/>
      <c r="Q29" s="202"/>
    </row>
    <row r="30" spans="2:17" s="1" customFormat="1" ht="18" customHeight="1" x14ac:dyDescent="0.2">
      <c r="C30" s="178" t="s">
        <v>191</v>
      </c>
      <c r="D30" s="179">
        <v>1500</v>
      </c>
      <c r="E30"/>
      <c r="J30" s="192">
        <v>45302</v>
      </c>
      <c r="N30"/>
      <c r="O30" s="152" t="s">
        <v>58</v>
      </c>
      <c r="P30" s="15"/>
      <c r="Q30" s="202"/>
    </row>
    <row r="31" spans="2:17" s="1" customFormat="1" ht="18" customHeight="1" x14ac:dyDescent="0.2">
      <c r="C31" s="178" t="s">
        <v>192</v>
      </c>
      <c r="D31" s="179">
        <v>1510</v>
      </c>
      <c r="E31"/>
      <c r="J31" s="195" t="s">
        <v>323</v>
      </c>
      <c r="N31"/>
      <c r="O31" s="152" t="s">
        <v>58</v>
      </c>
      <c r="P31" s="15"/>
      <c r="Q31" s="202"/>
    </row>
    <row r="32" spans="2:17" s="1" customFormat="1" ht="15" customHeight="1" x14ac:dyDescent="0.2">
      <c r="C32" s="178" t="s">
        <v>193</v>
      </c>
      <c r="D32" s="179">
        <v>1520</v>
      </c>
      <c r="E32"/>
      <c r="J32" s="193" t="s">
        <v>321</v>
      </c>
      <c r="N32"/>
      <c r="O32" s="152" t="s">
        <v>58</v>
      </c>
      <c r="P32" s="15"/>
      <c r="Q32" s="202"/>
    </row>
    <row r="33" spans="3:17" s="1" customFormat="1" ht="18" customHeight="1" thickBot="1" x14ac:dyDescent="0.25">
      <c r="C33" s="178" t="s">
        <v>30</v>
      </c>
      <c r="D33" s="179">
        <v>1600</v>
      </c>
      <c r="E33"/>
      <c r="J33" s="194" t="s">
        <v>322</v>
      </c>
      <c r="N33"/>
      <c r="O33" s="152" t="s">
        <v>58</v>
      </c>
      <c r="P33" s="15"/>
      <c r="Q33" s="202"/>
    </row>
    <row r="34" spans="3:17" s="1" customFormat="1" ht="18" customHeight="1" x14ac:dyDescent="0.2">
      <c r="C34" s="178" t="s">
        <v>194</v>
      </c>
      <c r="D34" s="179">
        <v>1700</v>
      </c>
      <c r="E34"/>
      <c r="N34"/>
      <c r="O34" s="152" t="s">
        <v>58</v>
      </c>
      <c r="P34" s="15"/>
      <c r="Q34" s="202"/>
    </row>
    <row r="35" spans="3:17" s="1" customFormat="1" ht="18" customHeight="1" x14ac:dyDescent="0.2">
      <c r="C35" s="178" t="s">
        <v>195</v>
      </c>
      <c r="D35" s="179">
        <v>1800</v>
      </c>
      <c r="E35"/>
      <c r="N35"/>
      <c r="O35" s="152" t="s">
        <v>58</v>
      </c>
      <c r="P35" s="129"/>
      <c r="Q35" s="202"/>
    </row>
    <row r="36" spans="3:17" s="1" customFormat="1" ht="18" customHeight="1" x14ac:dyDescent="0.2">
      <c r="C36" s="178" t="s">
        <v>196</v>
      </c>
      <c r="D36" s="179">
        <v>1900</v>
      </c>
      <c r="E36"/>
      <c r="O36" s="152" t="s">
        <v>58</v>
      </c>
      <c r="P36" s="129"/>
      <c r="Q36" s="202"/>
    </row>
    <row r="37" spans="3:17" s="1" customFormat="1" ht="18" customHeight="1" x14ac:dyDescent="0.2">
      <c r="C37" s="178" t="s">
        <v>197</v>
      </c>
      <c r="D37" s="179">
        <v>2000</v>
      </c>
      <c r="E37"/>
      <c r="O37" s="152" t="s">
        <v>58</v>
      </c>
      <c r="P37" s="129"/>
      <c r="Q37" s="202"/>
    </row>
    <row r="38" spans="3:17" s="1" customFormat="1" ht="18" customHeight="1" x14ac:dyDescent="0.2">
      <c r="C38" s="178" t="s">
        <v>31</v>
      </c>
      <c r="D38" s="179">
        <v>2100</v>
      </c>
      <c r="E38"/>
      <c r="O38" s="152" t="s">
        <v>257</v>
      </c>
      <c r="P38" s="15">
        <v>220003</v>
      </c>
      <c r="Q38" s="202" t="s">
        <v>334</v>
      </c>
    </row>
    <row r="39" spans="3:17" s="1" customFormat="1" ht="18" customHeight="1" x14ac:dyDescent="0.2">
      <c r="C39" s="178" t="s">
        <v>198</v>
      </c>
      <c r="D39" s="179">
        <v>2200</v>
      </c>
      <c r="E39"/>
      <c r="O39" s="152" t="s">
        <v>258</v>
      </c>
      <c r="P39" s="15">
        <v>220057</v>
      </c>
      <c r="Q39" s="202" t="s">
        <v>334</v>
      </c>
    </row>
    <row r="40" spans="3:17" s="1" customFormat="1" ht="18" customHeight="1" x14ac:dyDescent="0.2">
      <c r="C40" s="178" t="s">
        <v>32</v>
      </c>
      <c r="D40" s="179">
        <v>2300</v>
      </c>
      <c r="E40"/>
      <c r="O40" s="152" t="s">
        <v>259</v>
      </c>
      <c r="P40" s="15">
        <v>220002</v>
      </c>
      <c r="Q40" s="202" t="s">
        <v>334</v>
      </c>
    </row>
    <row r="41" spans="3:17" s="1" customFormat="1" ht="18" customHeight="1" x14ac:dyDescent="0.2">
      <c r="C41" s="178" t="s">
        <v>199</v>
      </c>
      <c r="D41" s="179">
        <v>2310</v>
      </c>
      <c r="E41"/>
      <c r="O41" s="152" t="s">
        <v>263</v>
      </c>
      <c r="P41" s="15">
        <v>220005</v>
      </c>
      <c r="Q41" s="202" t="s">
        <v>334</v>
      </c>
    </row>
    <row r="42" spans="3:17" s="1" customFormat="1" ht="18" customHeight="1" x14ac:dyDescent="0.2">
      <c r="C42" s="178" t="s">
        <v>200</v>
      </c>
      <c r="D42" s="179">
        <v>2320</v>
      </c>
      <c r="E42"/>
      <c r="O42" s="152" t="s">
        <v>264</v>
      </c>
      <c r="P42" s="15">
        <v>220013</v>
      </c>
      <c r="Q42" s="202" t="s">
        <v>334</v>
      </c>
    </row>
    <row r="43" spans="3:17" s="1" customFormat="1" ht="18" customHeight="1" x14ac:dyDescent="0.2">
      <c r="C43" s="178" t="s">
        <v>201</v>
      </c>
      <c r="D43" s="179">
        <v>2330</v>
      </c>
      <c r="E43"/>
      <c r="O43" s="152" t="s">
        <v>265</v>
      </c>
      <c r="P43" s="15">
        <v>220088</v>
      </c>
      <c r="Q43" s="202" t="s">
        <v>334</v>
      </c>
    </row>
    <row r="44" spans="3:17" s="1" customFormat="1" ht="18" customHeight="1" x14ac:dyDescent="0.2">
      <c r="C44" s="178" t="s">
        <v>202</v>
      </c>
      <c r="D44" s="179">
        <v>2400</v>
      </c>
      <c r="E44"/>
      <c r="O44" s="152" t="s">
        <v>266</v>
      </c>
      <c r="P44" s="15">
        <v>220076</v>
      </c>
      <c r="Q44" s="202" t="s">
        <v>334</v>
      </c>
    </row>
    <row r="45" spans="3:17" s="1" customFormat="1" ht="18" customHeight="1" x14ac:dyDescent="0.2">
      <c r="C45" s="178" t="s">
        <v>33</v>
      </c>
      <c r="D45" s="179">
        <v>2500</v>
      </c>
      <c r="E45"/>
      <c r="O45" s="152" t="s">
        <v>268</v>
      </c>
      <c r="P45" s="15">
        <v>220017</v>
      </c>
      <c r="Q45" s="202" t="s">
        <v>334</v>
      </c>
    </row>
    <row r="46" spans="3:17" s="1" customFormat="1" ht="18" customHeight="1" x14ac:dyDescent="0.2">
      <c r="C46" s="178" t="s">
        <v>34</v>
      </c>
      <c r="D46" s="179">
        <v>2600</v>
      </c>
      <c r="E46"/>
      <c r="O46" s="152" t="s">
        <v>279</v>
      </c>
      <c r="P46" s="129">
        <v>220080</v>
      </c>
      <c r="Q46" s="202" t="s">
        <v>334</v>
      </c>
    </row>
    <row r="47" spans="3:17" s="1" customFormat="1" ht="18" customHeight="1" x14ac:dyDescent="0.2">
      <c r="C47" s="178" t="s">
        <v>203</v>
      </c>
      <c r="D47" s="179">
        <v>2700</v>
      </c>
      <c r="E47"/>
      <c r="O47" s="152" t="s">
        <v>280</v>
      </c>
      <c r="P47" s="129">
        <v>220023</v>
      </c>
      <c r="Q47" s="202" t="s">
        <v>334</v>
      </c>
    </row>
    <row r="48" spans="3:17" s="1" customFormat="1" ht="18" customHeight="1" x14ac:dyDescent="0.2">
      <c r="C48" s="178" t="s">
        <v>204</v>
      </c>
      <c r="D48" s="179">
        <v>2800</v>
      </c>
      <c r="E48"/>
      <c r="G48"/>
      <c r="O48" s="152" t="s">
        <v>282</v>
      </c>
      <c r="P48" s="129">
        <v>220085</v>
      </c>
      <c r="Q48" s="202" t="s">
        <v>334</v>
      </c>
    </row>
    <row r="49" spans="3:17" ht="18" customHeight="1" x14ac:dyDescent="0.2">
      <c r="C49" s="178" t="s">
        <v>205</v>
      </c>
      <c r="D49" s="179">
        <v>2900</v>
      </c>
      <c r="E49"/>
      <c r="O49" s="152" t="s">
        <v>283</v>
      </c>
      <c r="P49" s="129">
        <v>220060</v>
      </c>
      <c r="Q49" s="202" t="s">
        <v>334</v>
      </c>
    </row>
    <row r="50" spans="3:17" ht="18" customHeight="1" x14ac:dyDescent="0.2">
      <c r="C50" s="178" t="s">
        <v>344</v>
      </c>
      <c r="D50" s="179">
        <v>3000</v>
      </c>
      <c r="E50"/>
      <c r="O50" s="152" t="s">
        <v>284</v>
      </c>
      <c r="P50" s="129">
        <v>220086</v>
      </c>
      <c r="Q50" s="202" t="s">
        <v>334</v>
      </c>
    </row>
    <row r="51" spans="3:17" ht="18" customHeight="1" x14ac:dyDescent="0.2">
      <c r="C51" s="178" t="s">
        <v>206</v>
      </c>
      <c r="D51" s="179">
        <v>3100</v>
      </c>
      <c r="E51"/>
    </row>
    <row r="52" spans="3:17" ht="18" customHeight="1" x14ac:dyDescent="0.2">
      <c r="C52" s="178" t="s">
        <v>207</v>
      </c>
      <c r="D52" s="179">
        <v>3200</v>
      </c>
      <c r="E52"/>
      <c r="O52" s="209" t="s">
        <v>340</v>
      </c>
      <c r="P52" s="210">
        <f>MAX(P4:P50)</f>
        <v>220093</v>
      </c>
    </row>
    <row r="53" spans="3:17" ht="18" customHeight="1" x14ac:dyDescent="0.2">
      <c r="C53" s="178" t="s">
        <v>208</v>
      </c>
      <c r="D53" s="179">
        <v>3205</v>
      </c>
      <c r="E53"/>
    </row>
    <row r="54" spans="3:17" ht="18" customHeight="1" x14ac:dyDescent="0.2">
      <c r="C54" s="178" t="s">
        <v>209</v>
      </c>
      <c r="D54" s="179">
        <v>3210</v>
      </c>
      <c r="E54"/>
    </row>
    <row r="55" spans="3:17" ht="18" customHeight="1" x14ac:dyDescent="0.2">
      <c r="C55" s="178" t="s">
        <v>210</v>
      </c>
      <c r="D55" s="179">
        <v>3215</v>
      </c>
      <c r="E55"/>
    </row>
    <row r="56" spans="3:17" ht="18" customHeight="1" x14ac:dyDescent="0.2">
      <c r="C56" s="178" t="s">
        <v>211</v>
      </c>
      <c r="D56" s="179">
        <v>3220</v>
      </c>
      <c r="E56"/>
    </row>
    <row r="57" spans="3:17" ht="18" customHeight="1" x14ac:dyDescent="0.2">
      <c r="C57" s="178" t="s">
        <v>212</v>
      </c>
      <c r="D57" s="179">
        <v>3230</v>
      </c>
      <c r="E57"/>
    </row>
    <row r="58" spans="3:17" ht="18" customHeight="1" x14ac:dyDescent="0.2">
      <c r="C58" s="178" t="s">
        <v>213</v>
      </c>
      <c r="D58" s="179">
        <v>3235</v>
      </c>
      <c r="E58"/>
    </row>
    <row r="59" spans="3:17" ht="18" customHeight="1" x14ac:dyDescent="0.2">
      <c r="C59" s="178" t="s">
        <v>214</v>
      </c>
      <c r="D59" s="179">
        <v>3240</v>
      </c>
      <c r="E59"/>
    </row>
    <row r="60" spans="3:17" ht="18" customHeight="1" x14ac:dyDescent="0.2">
      <c r="C60" s="178" t="s">
        <v>215</v>
      </c>
      <c r="D60" s="179">
        <v>3245</v>
      </c>
      <c r="E60"/>
    </row>
    <row r="61" spans="3:17" ht="18" customHeight="1" x14ac:dyDescent="0.2">
      <c r="C61" s="178" t="s">
        <v>216</v>
      </c>
      <c r="D61" s="179">
        <v>3250</v>
      </c>
      <c r="E61"/>
    </row>
    <row r="62" spans="3:17" ht="18" customHeight="1" x14ac:dyDescent="0.2">
      <c r="C62" s="178" t="s">
        <v>217</v>
      </c>
      <c r="D62" s="179">
        <v>3255</v>
      </c>
      <c r="E62"/>
    </row>
    <row r="63" spans="3:17" ht="18" customHeight="1" x14ac:dyDescent="0.2">
      <c r="C63" s="178" t="s">
        <v>218</v>
      </c>
      <c r="D63" s="179">
        <v>3260</v>
      </c>
      <c r="E63"/>
    </row>
    <row r="64" spans="3:17" ht="18" customHeight="1" x14ac:dyDescent="0.2">
      <c r="C64" s="178" t="s">
        <v>219</v>
      </c>
      <c r="D64" s="179">
        <v>3300</v>
      </c>
      <c r="E64"/>
    </row>
    <row r="65" spans="3:5" ht="18" customHeight="1" x14ac:dyDescent="0.2">
      <c r="C65" s="178" t="s">
        <v>220</v>
      </c>
      <c r="D65" s="179">
        <v>3400</v>
      </c>
      <c r="E65"/>
    </row>
    <row r="66" spans="3:5" ht="18" customHeight="1" x14ac:dyDescent="0.2">
      <c r="C66" s="178" t="s">
        <v>221</v>
      </c>
      <c r="D66" s="179">
        <v>3410</v>
      </c>
      <c r="E66"/>
    </row>
    <row r="67" spans="3:5" ht="18" customHeight="1" x14ac:dyDescent="0.2">
      <c r="C67" s="178" t="s">
        <v>222</v>
      </c>
      <c r="D67" s="179">
        <v>3420</v>
      </c>
      <c r="E67"/>
    </row>
    <row r="68" spans="3:5" ht="18" customHeight="1" x14ac:dyDescent="0.2">
      <c r="C68" s="178" t="s">
        <v>223</v>
      </c>
      <c r="D68" s="179">
        <v>3430</v>
      </c>
      <c r="E68"/>
    </row>
    <row r="69" spans="3:5" ht="18" customHeight="1" x14ac:dyDescent="0.2">
      <c r="C69" s="178" t="s">
        <v>224</v>
      </c>
      <c r="D69" s="179">
        <v>3500</v>
      </c>
      <c r="E69"/>
    </row>
    <row r="70" spans="3:5" ht="18" customHeight="1" x14ac:dyDescent="0.2">
      <c r="C70" s="178" t="s">
        <v>35</v>
      </c>
      <c r="D70" s="179">
        <v>3600</v>
      </c>
      <c r="E70"/>
    </row>
    <row r="71" spans="3:5" ht="18" customHeight="1" x14ac:dyDescent="0.2">
      <c r="C71" s="178" t="s">
        <v>225</v>
      </c>
      <c r="D71" s="179">
        <v>3610</v>
      </c>
      <c r="E71"/>
    </row>
    <row r="72" spans="3:5" ht="18" customHeight="1" x14ac:dyDescent="0.2">
      <c r="C72" s="178" t="s">
        <v>226</v>
      </c>
      <c r="D72" s="179">
        <v>3620</v>
      </c>
      <c r="E72"/>
    </row>
    <row r="73" spans="3:5" ht="18" customHeight="1" x14ac:dyDescent="0.2">
      <c r="C73" s="178" t="s">
        <v>227</v>
      </c>
      <c r="D73" s="179">
        <v>3630</v>
      </c>
      <c r="E73"/>
    </row>
    <row r="74" spans="3:5" ht="18" customHeight="1" x14ac:dyDescent="0.2">
      <c r="C74" s="178" t="s">
        <v>228</v>
      </c>
      <c r="D74" s="179">
        <v>3700</v>
      </c>
      <c r="E74"/>
    </row>
    <row r="75" spans="3:5" ht="18" customHeight="1" x14ac:dyDescent="0.2">
      <c r="C75" s="178" t="s">
        <v>229</v>
      </c>
      <c r="D75" s="179">
        <v>3710</v>
      </c>
      <c r="E75"/>
    </row>
    <row r="76" spans="3:5" ht="18" customHeight="1" x14ac:dyDescent="0.2">
      <c r="C76" s="178" t="s">
        <v>36</v>
      </c>
      <c r="D76" s="179">
        <v>3800</v>
      </c>
      <c r="E76"/>
    </row>
    <row r="77" spans="3:5" ht="18" customHeight="1" x14ac:dyDescent="0.2">
      <c r="C77" s="178" t="s">
        <v>230</v>
      </c>
      <c r="D77" s="179">
        <v>3900</v>
      </c>
      <c r="E77"/>
    </row>
    <row r="78" spans="3:5" ht="18" customHeight="1" x14ac:dyDescent="0.2">
      <c r="C78" s="178" t="s">
        <v>37</v>
      </c>
      <c r="D78" s="179">
        <v>4000</v>
      </c>
      <c r="E78"/>
    </row>
    <row r="79" spans="3:5" ht="18" customHeight="1" x14ac:dyDescent="0.2">
      <c r="C79" s="178" t="s">
        <v>231</v>
      </c>
      <c r="D79" s="179">
        <v>4100</v>
      </c>
      <c r="E79"/>
    </row>
    <row r="80" spans="3:5" ht="18" customHeight="1" x14ac:dyDescent="0.2">
      <c r="C80" s="178" t="s">
        <v>232</v>
      </c>
      <c r="D80" s="179">
        <v>4200</v>
      </c>
      <c r="E80"/>
    </row>
    <row r="81" spans="3:5" ht="18" customHeight="1" x14ac:dyDescent="0.2">
      <c r="C81" s="178" t="s">
        <v>233</v>
      </c>
      <c r="D81" s="179">
        <v>4300</v>
      </c>
      <c r="E81"/>
    </row>
    <row r="82" spans="3:5" ht="18" customHeight="1" x14ac:dyDescent="0.2">
      <c r="C82" s="178" t="s">
        <v>234</v>
      </c>
      <c r="D82" s="179">
        <v>4400</v>
      </c>
      <c r="E82"/>
    </row>
    <row r="83" spans="3:5" ht="18" customHeight="1" x14ac:dyDescent="0.2">
      <c r="C83" s="178" t="s">
        <v>235</v>
      </c>
      <c r="D83" s="179">
        <v>4500</v>
      </c>
      <c r="E83"/>
    </row>
    <row r="84" spans="3:5" ht="18" customHeight="1" x14ac:dyDescent="0.2">
      <c r="C84" s="178" t="s">
        <v>236</v>
      </c>
      <c r="D84" s="179">
        <v>4600</v>
      </c>
      <c r="E84"/>
    </row>
    <row r="85" spans="3:5" ht="18" customHeight="1" x14ac:dyDescent="0.2">
      <c r="C85" s="178" t="s">
        <v>38</v>
      </c>
      <c r="D85" s="179">
        <v>4700</v>
      </c>
      <c r="E85"/>
    </row>
    <row r="86" spans="3:5" ht="18" customHeight="1" x14ac:dyDescent="0.2">
      <c r="C86" s="178" t="s">
        <v>237</v>
      </c>
      <c r="D86" s="179">
        <v>4800</v>
      </c>
      <c r="E86"/>
    </row>
    <row r="87" spans="3:5" ht="18" customHeight="1" x14ac:dyDescent="0.2">
      <c r="C87" s="178" t="s">
        <v>238</v>
      </c>
      <c r="D87" s="179">
        <v>4900</v>
      </c>
      <c r="E87"/>
    </row>
    <row r="88" spans="3:5" ht="18" customHeight="1" x14ac:dyDescent="0.2">
      <c r="C88" s="178" t="s">
        <v>39</v>
      </c>
      <c r="D88" s="179">
        <v>5000</v>
      </c>
      <c r="E88"/>
    </row>
    <row r="89" spans="3:5" ht="18" customHeight="1" x14ac:dyDescent="0.2">
      <c r="C89" s="178" t="s">
        <v>239</v>
      </c>
      <c r="D89" s="179">
        <v>5100</v>
      </c>
      <c r="E89"/>
    </row>
    <row r="90" spans="3:5" ht="18" customHeight="1" x14ac:dyDescent="0.2">
      <c r="C90" s="178" t="s">
        <v>240</v>
      </c>
      <c r="D90" s="179">
        <v>5200</v>
      </c>
      <c r="E90"/>
    </row>
    <row r="91" spans="3:5" ht="18" customHeight="1" x14ac:dyDescent="0.2">
      <c r="C91" s="178" t="s">
        <v>241</v>
      </c>
      <c r="D91" s="179">
        <v>5400</v>
      </c>
      <c r="E91"/>
    </row>
    <row r="92" spans="3:5" ht="18" customHeight="1" x14ac:dyDescent="0.2">
      <c r="C92" s="178" t="s">
        <v>242</v>
      </c>
      <c r="D92" s="179">
        <v>5500</v>
      </c>
      <c r="E92"/>
    </row>
    <row r="93" spans="3:5" ht="18" customHeight="1" x14ac:dyDescent="0.2">
      <c r="C93" s="178" t="s">
        <v>345</v>
      </c>
      <c r="D93" s="179">
        <v>5550</v>
      </c>
      <c r="E93"/>
    </row>
    <row r="94" spans="3:5" ht="18" customHeight="1" x14ac:dyDescent="0.2">
      <c r="C94" s="178" t="s">
        <v>243</v>
      </c>
      <c r="D94" s="179">
        <v>5600</v>
      </c>
      <c r="E94"/>
    </row>
    <row r="95" spans="3:5" ht="18" customHeight="1" x14ac:dyDescent="0.2">
      <c r="C95" s="178" t="s">
        <v>40</v>
      </c>
      <c r="D95" s="179">
        <v>5700</v>
      </c>
      <c r="E95"/>
    </row>
    <row r="96" spans="3:5" ht="18" customHeight="1" x14ac:dyDescent="0.2">
      <c r="C96" s="178" t="s">
        <v>244</v>
      </c>
      <c r="D96" s="179">
        <v>5800</v>
      </c>
      <c r="E96"/>
    </row>
    <row r="97" spans="3:5" ht="18" customHeight="1" x14ac:dyDescent="0.2">
      <c r="C97" s="178" t="s">
        <v>245</v>
      </c>
      <c r="D97" s="179">
        <v>5900</v>
      </c>
      <c r="E97"/>
    </row>
    <row r="98" spans="3:5" ht="18" customHeight="1" x14ac:dyDescent="0.2">
      <c r="C98" s="178" t="s">
        <v>246</v>
      </c>
      <c r="D98" s="179">
        <v>6000</v>
      </c>
      <c r="E98"/>
    </row>
    <row r="99" spans="3:5" ht="18" customHeight="1" x14ac:dyDescent="0.2">
      <c r="C99" s="178" t="s">
        <v>247</v>
      </c>
      <c r="D99" s="179">
        <v>6100</v>
      </c>
      <c r="E99"/>
    </row>
    <row r="100" spans="3:5" ht="18" customHeight="1" x14ac:dyDescent="0.2">
      <c r="C100" s="178" t="s">
        <v>41</v>
      </c>
      <c r="D100" s="179">
        <v>6200</v>
      </c>
      <c r="E100"/>
    </row>
    <row r="101" spans="3:5" ht="18" customHeight="1" x14ac:dyDescent="0.2">
      <c r="C101" s="178" t="s">
        <v>248</v>
      </c>
      <c r="D101" s="179">
        <v>6300</v>
      </c>
      <c r="E101"/>
    </row>
    <row r="102" spans="3:5" ht="18" customHeight="1" x14ac:dyDescent="0.2">
      <c r="C102" s="178" t="s">
        <v>42</v>
      </c>
      <c r="D102" s="179">
        <v>6400</v>
      </c>
      <c r="E102"/>
    </row>
    <row r="103" spans="3:5" ht="18" customHeight="1" x14ac:dyDescent="0.2">
      <c r="C103" s="178" t="s">
        <v>249</v>
      </c>
      <c r="D103" s="179">
        <v>6500</v>
      </c>
      <c r="E103"/>
    </row>
    <row r="104" spans="3:5" ht="18" customHeight="1" x14ac:dyDescent="0.2">
      <c r="C104" s="178" t="s">
        <v>250</v>
      </c>
      <c r="D104" s="179">
        <v>6600</v>
      </c>
      <c r="E104"/>
    </row>
    <row r="105" spans="3:5" ht="18" customHeight="1" x14ac:dyDescent="0.2">
      <c r="C105" s="178" t="s">
        <v>43</v>
      </c>
      <c r="D105" s="179">
        <v>6700</v>
      </c>
      <c r="E105"/>
    </row>
    <row r="106" spans="3:5" ht="18" customHeight="1" x14ac:dyDescent="0.2">
      <c r="C106" s="178" t="s">
        <v>251</v>
      </c>
      <c r="D106" s="179">
        <v>6800</v>
      </c>
      <c r="E106"/>
    </row>
    <row r="107" spans="3:5" ht="18" customHeight="1" x14ac:dyDescent="0.2">
      <c r="C107" s="178" t="s">
        <v>44</v>
      </c>
      <c r="D107" s="179">
        <v>6900</v>
      </c>
      <c r="E107"/>
    </row>
    <row r="108" spans="3:5" ht="18" customHeight="1" x14ac:dyDescent="0.2">
      <c r="C108" s="178" t="s">
        <v>252</v>
      </c>
      <c r="D108" s="179">
        <v>7000</v>
      </c>
      <c r="E108"/>
    </row>
    <row r="109" spans="3:5" ht="18" customHeight="1" x14ac:dyDescent="0.2">
      <c r="C109" s="178" t="s">
        <v>253</v>
      </c>
      <c r="D109" s="179">
        <v>7100</v>
      </c>
      <c r="E109"/>
    </row>
    <row r="110" spans="3:5" ht="18" customHeight="1" x14ac:dyDescent="0.2">
      <c r="C110" s="178" t="s">
        <v>254</v>
      </c>
      <c r="D110" s="179">
        <v>7200</v>
      </c>
    </row>
    <row r="111" spans="3:5" ht="18" customHeight="1" x14ac:dyDescent="0.2">
      <c r="C111" s="178" t="s">
        <v>255</v>
      </c>
      <c r="D111" s="179">
        <v>7300</v>
      </c>
    </row>
    <row r="112" spans="3:5" ht="18" customHeight="1" x14ac:dyDescent="0.2">
      <c r="C112" s="178" t="s">
        <v>346</v>
      </c>
      <c r="D112" s="179">
        <v>7500</v>
      </c>
    </row>
    <row r="113" spans="3:4" ht="18" customHeight="1" x14ac:dyDescent="0.2">
      <c r="C113" s="178" t="s">
        <v>347</v>
      </c>
      <c r="D113" s="179">
        <v>7900</v>
      </c>
    </row>
    <row r="114" spans="3:4" ht="18" customHeight="1" x14ac:dyDescent="0.2">
      <c r="C114" s="178" t="s">
        <v>348</v>
      </c>
      <c r="D114" s="179">
        <v>8000</v>
      </c>
    </row>
    <row r="115" spans="3:4" ht="18" customHeight="1" x14ac:dyDescent="0.2">
      <c r="C115" s="178" t="s">
        <v>349</v>
      </c>
      <c r="D115" s="179">
        <v>8010</v>
      </c>
    </row>
    <row r="116" spans="3:4" ht="18" customHeight="1" x14ac:dyDescent="0.2">
      <c r="C116" s="178" t="s">
        <v>350</v>
      </c>
      <c r="D116" s="179">
        <v>8020</v>
      </c>
    </row>
    <row r="117" spans="3:4" ht="18" customHeight="1" x14ac:dyDescent="0.2">
      <c r="C117" s="178" t="s">
        <v>351</v>
      </c>
      <c r="D117" s="179">
        <v>8030</v>
      </c>
    </row>
    <row r="118" spans="3:4" ht="18" customHeight="1" x14ac:dyDescent="0.2">
      <c r="C118" s="178" t="s">
        <v>352</v>
      </c>
      <c r="D118" s="179">
        <v>8040</v>
      </c>
    </row>
    <row r="119" spans="3:4" ht="18" customHeight="1" x14ac:dyDescent="0.2">
      <c r="C119" s="178" t="s">
        <v>353</v>
      </c>
      <c r="D119" s="179">
        <v>8050</v>
      </c>
    </row>
    <row r="120" spans="3:4" ht="18" customHeight="1" x14ac:dyDescent="0.2">
      <c r="C120" s="178" t="s">
        <v>354</v>
      </c>
      <c r="D120" s="179">
        <v>8060</v>
      </c>
    </row>
    <row r="121" spans="3:4" ht="18" customHeight="1" x14ac:dyDescent="0.2">
      <c r="C121" s="178" t="s">
        <v>355</v>
      </c>
      <c r="D121" s="179">
        <v>8070</v>
      </c>
    </row>
    <row r="122" spans="3:4" ht="18" customHeight="1" x14ac:dyDescent="0.2">
      <c r="C122" s="178" t="s">
        <v>356</v>
      </c>
      <c r="D122" s="179">
        <v>8080</v>
      </c>
    </row>
    <row r="123" spans="3:4" ht="18" customHeight="1" x14ac:dyDescent="0.2">
      <c r="C123" s="178" t="s">
        <v>357</v>
      </c>
      <c r="D123" s="179">
        <v>8500</v>
      </c>
    </row>
    <row r="124" spans="3:4" ht="18" customHeight="1" x14ac:dyDescent="0.2">
      <c r="C124" s="178" t="s">
        <v>358</v>
      </c>
      <c r="D124" s="179">
        <v>8510</v>
      </c>
    </row>
    <row r="125" spans="3:4" ht="18" customHeight="1" x14ac:dyDescent="0.2">
      <c r="C125" s="178" t="s">
        <v>359</v>
      </c>
      <c r="D125" s="179">
        <v>8520</v>
      </c>
    </row>
    <row r="126" spans="3:4" ht="18" customHeight="1" thickBot="1" x14ac:dyDescent="0.25">
      <c r="C126" s="182" t="s">
        <v>360</v>
      </c>
      <c r="D126" s="183">
        <v>8530</v>
      </c>
    </row>
    <row r="128" spans="3:4" x14ac:dyDescent="0.2">
      <c r="C128" t="s">
        <v>361</v>
      </c>
    </row>
  </sheetData>
  <sheetProtection algorithmName="SHA-512" hashValue="07iB/FZ6kQZ0vPDl4S6GnKdOVzO4c++rIk2TZ+K18IFOOyIlxWXx9vWnba5Xx74FQ5zRg1Ia0PCoFA3tLJ6cIA==" saltValue="3agJhJsBn1vX5mdkekJ14A==" spinCount="100000" sheet="1" selectLockedCells="1"/>
  <sortState ref="O5:P26">
    <sortCondition ref="O5:O26"/>
  </sortState>
  <mergeCells count="1">
    <mergeCell ref="B2:Q2"/>
  </mergeCells>
  <hyperlinks>
    <hyperlink ref="J33" r:id="rId1"/>
  </hyperlinks>
  <pageMargins left="0.7" right="0.7" top="0.78740157499999996" bottom="0.78740157499999996" header="0.3" footer="0.3"/>
  <pageSetup paperSize="9" scale="87"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49"/>
  <sheetViews>
    <sheetView showGridLines="0" workbookViewId="0">
      <selection activeCell="D24" sqref="D24"/>
    </sheetView>
  </sheetViews>
  <sheetFormatPr baseColWidth="10" defaultRowHeight="14.25" x14ac:dyDescent="0.2"/>
  <cols>
    <col min="1" max="1" width="3.125" style="16" customWidth="1"/>
    <col min="2" max="2" width="12.125" style="16" customWidth="1"/>
    <col min="3" max="3" width="38.25" style="16" bestFit="1" customWidth="1"/>
    <col min="4" max="4" width="6.375" style="16" bestFit="1" customWidth="1"/>
    <col min="5" max="5" width="8" style="16" customWidth="1"/>
    <col min="6" max="6" width="15" style="16" bestFit="1" customWidth="1"/>
    <col min="7" max="9" width="6.125" style="16" customWidth="1"/>
    <col min="10" max="10" width="8.25" style="16" customWidth="1"/>
    <col min="11" max="11" width="6.125" style="16" customWidth="1"/>
    <col min="12" max="12" width="11.125" style="16" customWidth="1"/>
    <col min="13" max="13" width="7.875" style="16" customWidth="1"/>
    <col min="14" max="14" width="11" style="16"/>
    <col min="15" max="15" width="13.875" style="16" customWidth="1"/>
    <col min="16" max="16" width="40.25" style="16" bestFit="1" customWidth="1"/>
    <col min="17" max="17" width="11.375" style="16" bestFit="1" customWidth="1"/>
    <col min="18" max="18" width="18.375" style="16" bestFit="1" customWidth="1"/>
    <col min="19" max="19" width="24.25" style="16" bestFit="1" customWidth="1"/>
    <col min="20" max="20" width="11.625" style="16" customWidth="1"/>
    <col min="21" max="261" width="11" style="16"/>
    <col min="262" max="262" width="3.125" style="16" customWidth="1"/>
    <col min="263" max="263" width="15.25" style="16" bestFit="1" customWidth="1"/>
    <col min="264" max="264" width="31.875" style="16" bestFit="1" customWidth="1"/>
    <col min="265" max="265" width="4.875" style="16" bestFit="1" customWidth="1"/>
    <col min="266" max="266" width="6.375" style="16" bestFit="1" customWidth="1"/>
    <col min="267" max="267" width="12.125" style="16" bestFit="1" customWidth="1"/>
    <col min="268" max="269" width="15" style="16" bestFit="1" customWidth="1"/>
    <col min="270" max="274" width="11" style="16"/>
    <col min="275" max="275" width="31.875" style="16" bestFit="1" customWidth="1"/>
    <col min="276" max="517" width="11" style="16"/>
    <col min="518" max="518" width="3.125" style="16" customWidth="1"/>
    <col min="519" max="519" width="15.25" style="16" bestFit="1" customWidth="1"/>
    <col min="520" max="520" width="31.875" style="16" bestFit="1" customWidth="1"/>
    <col min="521" max="521" width="4.875" style="16" bestFit="1" customWidth="1"/>
    <col min="522" max="522" width="6.375" style="16" bestFit="1" customWidth="1"/>
    <col min="523" max="523" width="12.125" style="16" bestFit="1" customWidth="1"/>
    <col min="524" max="525" width="15" style="16" bestFit="1" customWidth="1"/>
    <col min="526" max="530" width="11" style="16"/>
    <col min="531" max="531" width="31.875" style="16" bestFit="1" customWidth="1"/>
    <col min="532" max="773" width="11" style="16"/>
    <col min="774" max="774" width="3.125" style="16" customWidth="1"/>
    <col min="775" max="775" width="15.25" style="16" bestFit="1" customWidth="1"/>
    <col min="776" max="776" width="31.875" style="16" bestFit="1" customWidth="1"/>
    <col min="777" max="777" width="4.875" style="16" bestFit="1" customWidth="1"/>
    <col min="778" max="778" width="6.375" style="16" bestFit="1" customWidth="1"/>
    <col min="779" max="779" width="12.125" style="16" bestFit="1" customWidth="1"/>
    <col min="780" max="781" width="15" style="16" bestFit="1" customWidth="1"/>
    <col min="782" max="786" width="11" style="16"/>
    <col min="787" max="787" width="31.875" style="16" bestFit="1" customWidth="1"/>
    <col min="788" max="1029" width="11" style="16"/>
    <col min="1030" max="1030" width="3.125" style="16" customWidth="1"/>
    <col min="1031" max="1031" width="15.25" style="16" bestFit="1" customWidth="1"/>
    <col min="1032" max="1032" width="31.875" style="16" bestFit="1" customWidth="1"/>
    <col min="1033" max="1033" width="4.875" style="16" bestFit="1" customWidth="1"/>
    <col min="1034" max="1034" width="6.375" style="16" bestFit="1" customWidth="1"/>
    <col min="1035" max="1035" width="12.125" style="16" bestFit="1" customWidth="1"/>
    <col min="1036" max="1037" width="15" style="16" bestFit="1" customWidth="1"/>
    <col min="1038" max="1042" width="11" style="16"/>
    <col min="1043" max="1043" width="31.875" style="16" bestFit="1" customWidth="1"/>
    <col min="1044" max="1285" width="11" style="16"/>
    <col min="1286" max="1286" width="3.125" style="16" customWidth="1"/>
    <col min="1287" max="1287" width="15.25" style="16" bestFit="1" customWidth="1"/>
    <col min="1288" max="1288" width="31.875" style="16" bestFit="1" customWidth="1"/>
    <col min="1289" max="1289" width="4.875" style="16" bestFit="1" customWidth="1"/>
    <col min="1290" max="1290" width="6.375" style="16" bestFit="1" customWidth="1"/>
    <col min="1291" max="1291" width="12.125" style="16" bestFit="1" customWidth="1"/>
    <col min="1292" max="1293" width="15" style="16" bestFit="1" customWidth="1"/>
    <col min="1294" max="1298" width="11" style="16"/>
    <col min="1299" max="1299" width="31.875" style="16" bestFit="1" customWidth="1"/>
    <col min="1300" max="1541" width="11" style="16"/>
    <col min="1542" max="1542" width="3.125" style="16" customWidth="1"/>
    <col min="1543" max="1543" width="15.25" style="16" bestFit="1" customWidth="1"/>
    <col min="1544" max="1544" width="31.875" style="16" bestFit="1" customWidth="1"/>
    <col min="1545" max="1545" width="4.875" style="16" bestFit="1" customWidth="1"/>
    <col min="1546" max="1546" width="6.375" style="16" bestFit="1" customWidth="1"/>
    <col min="1547" max="1547" width="12.125" style="16" bestFit="1" customWidth="1"/>
    <col min="1548" max="1549" width="15" style="16" bestFit="1" customWidth="1"/>
    <col min="1550" max="1554" width="11" style="16"/>
    <col min="1555" max="1555" width="31.875" style="16" bestFit="1" customWidth="1"/>
    <col min="1556" max="1797" width="11" style="16"/>
    <col min="1798" max="1798" width="3.125" style="16" customWidth="1"/>
    <col min="1799" max="1799" width="15.25" style="16" bestFit="1" customWidth="1"/>
    <col min="1800" max="1800" width="31.875" style="16" bestFit="1" customWidth="1"/>
    <col min="1801" max="1801" width="4.875" style="16" bestFit="1" customWidth="1"/>
    <col min="1802" max="1802" width="6.375" style="16" bestFit="1" customWidth="1"/>
    <col min="1803" max="1803" width="12.125" style="16" bestFit="1" customWidth="1"/>
    <col min="1804" max="1805" width="15" style="16" bestFit="1" customWidth="1"/>
    <col min="1806" max="1810" width="11" style="16"/>
    <col min="1811" max="1811" width="31.875" style="16" bestFit="1" customWidth="1"/>
    <col min="1812" max="2053" width="11" style="16"/>
    <col min="2054" max="2054" width="3.125" style="16" customWidth="1"/>
    <col min="2055" max="2055" width="15.25" style="16" bestFit="1" customWidth="1"/>
    <col min="2056" max="2056" width="31.875" style="16" bestFit="1" customWidth="1"/>
    <col min="2057" max="2057" width="4.875" style="16" bestFit="1" customWidth="1"/>
    <col min="2058" max="2058" width="6.375" style="16" bestFit="1" customWidth="1"/>
    <col min="2059" max="2059" width="12.125" style="16" bestFit="1" customWidth="1"/>
    <col min="2060" max="2061" width="15" style="16" bestFit="1" customWidth="1"/>
    <col min="2062" max="2066" width="11" style="16"/>
    <col min="2067" max="2067" width="31.875" style="16" bestFit="1" customWidth="1"/>
    <col min="2068" max="2309" width="11" style="16"/>
    <col min="2310" max="2310" width="3.125" style="16" customWidth="1"/>
    <col min="2311" max="2311" width="15.25" style="16" bestFit="1" customWidth="1"/>
    <col min="2312" max="2312" width="31.875" style="16" bestFit="1" customWidth="1"/>
    <col min="2313" max="2313" width="4.875" style="16" bestFit="1" customWidth="1"/>
    <col min="2314" max="2314" width="6.375" style="16" bestFit="1" customWidth="1"/>
    <col min="2315" max="2315" width="12.125" style="16" bestFit="1" customWidth="1"/>
    <col min="2316" max="2317" width="15" style="16" bestFit="1" customWidth="1"/>
    <col min="2318" max="2322" width="11" style="16"/>
    <col min="2323" max="2323" width="31.875" style="16" bestFit="1" customWidth="1"/>
    <col min="2324" max="2565" width="11" style="16"/>
    <col min="2566" max="2566" width="3.125" style="16" customWidth="1"/>
    <col min="2567" max="2567" width="15.25" style="16" bestFit="1" customWidth="1"/>
    <col min="2568" max="2568" width="31.875" style="16" bestFit="1" customWidth="1"/>
    <col min="2569" max="2569" width="4.875" style="16" bestFit="1" customWidth="1"/>
    <col min="2570" max="2570" width="6.375" style="16" bestFit="1" customWidth="1"/>
    <col min="2571" max="2571" width="12.125" style="16" bestFit="1" customWidth="1"/>
    <col min="2572" max="2573" width="15" style="16" bestFit="1" customWidth="1"/>
    <col min="2574" max="2578" width="11" style="16"/>
    <col min="2579" max="2579" width="31.875" style="16" bestFit="1" customWidth="1"/>
    <col min="2580" max="2821" width="11" style="16"/>
    <col min="2822" max="2822" width="3.125" style="16" customWidth="1"/>
    <col min="2823" max="2823" width="15.25" style="16" bestFit="1" customWidth="1"/>
    <col min="2824" max="2824" width="31.875" style="16" bestFit="1" customWidth="1"/>
    <col min="2825" max="2825" width="4.875" style="16" bestFit="1" customWidth="1"/>
    <col min="2826" max="2826" width="6.375" style="16" bestFit="1" customWidth="1"/>
    <col min="2827" max="2827" width="12.125" style="16" bestFit="1" customWidth="1"/>
    <col min="2828" max="2829" width="15" style="16" bestFit="1" customWidth="1"/>
    <col min="2830" max="2834" width="11" style="16"/>
    <col min="2835" max="2835" width="31.875" style="16" bestFit="1" customWidth="1"/>
    <col min="2836" max="3077" width="11" style="16"/>
    <col min="3078" max="3078" width="3.125" style="16" customWidth="1"/>
    <col min="3079" max="3079" width="15.25" style="16" bestFit="1" customWidth="1"/>
    <col min="3080" max="3080" width="31.875" style="16" bestFit="1" customWidth="1"/>
    <col min="3081" max="3081" width="4.875" style="16" bestFit="1" customWidth="1"/>
    <col min="3082" max="3082" width="6.375" style="16" bestFit="1" customWidth="1"/>
    <col min="3083" max="3083" width="12.125" style="16" bestFit="1" customWidth="1"/>
    <col min="3084" max="3085" width="15" style="16" bestFit="1" customWidth="1"/>
    <col min="3086" max="3090" width="11" style="16"/>
    <col min="3091" max="3091" width="31.875" style="16" bestFit="1" customWidth="1"/>
    <col min="3092" max="3333" width="11" style="16"/>
    <col min="3334" max="3334" width="3.125" style="16" customWidth="1"/>
    <col min="3335" max="3335" width="15.25" style="16" bestFit="1" customWidth="1"/>
    <col min="3336" max="3336" width="31.875" style="16" bestFit="1" customWidth="1"/>
    <col min="3337" max="3337" width="4.875" style="16" bestFit="1" customWidth="1"/>
    <col min="3338" max="3338" width="6.375" style="16" bestFit="1" customWidth="1"/>
    <col min="3339" max="3339" width="12.125" style="16" bestFit="1" customWidth="1"/>
    <col min="3340" max="3341" width="15" style="16" bestFit="1" customWidth="1"/>
    <col min="3342" max="3346" width="11" style="16"/>
    <col min="3347" max="3347" width="31.875" style="16" bestFit="1" customWidth="1"/>
    <col min="3348" max="3589" width="11" style="16"/>
    <col min="3590" max="3590" width="3.125" style="16" customWidth="1"/>
    <col min="3591" max="3591" width="15.25" style="16" bestFit="1" customWidth="1"/>
    <col min="3592" max="3592" width="31.875" style="16" bestFit="1" customWidth="1"/>
    <col min="3593" max="3593" width="4.875" style="16" bestFit="1" customWidth="1"/>
    <col min="3594" max="3594" width="6.375" style="16" bestFit="1" customWidth="1"/>
    <col min="3595" max="3595" width="12.125" style="16" bestFit="1" customWidth="1"/>
    <col min="3596" max="3597" width="15" style="16" bestFit="1" customWidth="1"/>
    <col min="3598" max="3602" width="11" style="16"/>
    <col min="3603" max="3603" width="31.875" style="16" bestFit="1" customWidth="1"/>
    <col min="3604" max="3845" width="11" style="16"/>
    <col min="3846" max="3846" width="3.125" style="16" customWidth="1"/>
    <col min="3847" max="3847" width="15.25" style="16" bestFit="1" customWidth="1"/>
    <col min="3848" max="3848" width="31.875" style="16" bestFit="1" customWidth="1"/>
    <col min="3849" max="3849" width="4.875" style="16" bestFit="1" customWidth="1"/>
    <col min="3850" max="3850" width="6.375" style="16" bestFit="1" customWidth="1"/>
    <col min="3851" max="3851" width="12.125" style="16" bestFit="1" customWidth="1"/>
    <col min="3852" max="3853" width="15" style="16" bestFit="1" customWidth="1"/>
    <col min="3854" max="3858" width="11" style="16"/>
    <col min="3859" max="3859" width="31.875" style="16" bestFit="1" customWidth="1"/>
    <col min="3860" max="4101" width="11" style="16"/>
    <col min="4102" max="4102" width="3.125" style="16" customWidth="1"/>
    <col min="4103" max="4103" width="15.25" style="16" bestFit="1" customWidth="1"/>
    <col min="4104" max="4104" width="31.875" style="16" bestFit="1" customWidth="1"/>
    <col min="4105" max="4105" width="4.875" style="16" bestFit="1" customWidth="1"/>
    <col min="4106" max="4106" width="6.375" style="16" bestFit="1" customWidth="1"/>
    <col min="4107" max="4107" width="12.125" style="16" bestFit="1" customWidth="1"/>
    <col min="4108" max="4109" width="15" style="16" bestFit="1" customWidth="1"/>
    <col min="4110" max="4114" width="11" style="16"/>
    <col min="4115" max="4115" width="31.875" style="16" bestFit="1" customWidth="1"/>
    <col min="4116" max="4357" width="11" style="16"/>
    <col min="4358" max="4358" width="3.125" style="16" customWidth="1"/>
    <col min="4359" max="4359" width="15.25" style="16" bestFit="1" customWidth="1"/>
    <col min="4360" max="4360" width="31.875" style="16" bestFit="1" customWidth="1"/>
    <col min="4361" max="4361" width="4.875" style="16" bestFit="1" customWidth="1"/>
    <col min="4362" max="4362" width="6.375" style="16" bestFit="1" customWidth="1"/>
    <col min="4363" max="4363" width="12.125" style="16" bestFit="1" customWidth="1"/>
    <col min="4364" max="4365" width="15" style="16" bestFit="1" customWidth="1"/>
    <col min="4366" max="4370" width="11" style="16"/>
    <col min="4371" max="4371" width="31.875" style="16" bestFit="1" customWidth="1"/>
    <col min="4372" max="4613" width="11" style="16"/>
    <col min="4614" max="4614" width="3.125" style="16" customWidth="1"/>
    <col min="4615" max="4615" width="15.25" style="16" bestFit="1" customWidth="1"/>
    <col min="4616" max="4616" width="31.875" style="16" bestFit="1" customWidth="1"/>
    <col min="4617" max="4617" width="4.875" style="16" bestFit="1" customWidth="1"/>
    <col min="4618" max="4618" width="6.375" style="16" bestFit="1" customWidth="1"/>
    <col min="4619" max="4619" width="12.125" style="16" bestFit="1" customWidth="1"/>
    <col min="4620" max="4621" width="15" style="16" bestFit="1" customWidth="1"/>
    <col min="4622" max="4626" width="11" style="16"/>
    <col min="4627" max="4627" width="31.875" style="16" bestFit="1" customWidth="1"/>
    <col min="4628" max="4869" width="11" style="16"/>
    <col min="4870" max="4870" width="3.125" style="16" customWidth="1"/>
    <col min="4871" max="4871" width="15.25" style="16" bestFit="1" customWidth="1"/>
    <col min="4872" max="4872" width="31.875" style="16" bestFit="1" customWidth="1"/>
    <col min="4873" max="4873" width="4.875" style="16" bestFit="1" customWidth="1"/>
    <col min="4874" max="4874" width="6.375" style="16" bestFit="1" customWidth="1"/>
    <col min="4875" max="4875" width="12.125" style="16" bestFit="1" customWidth="1"/>
    <col min="4876" max="4877" width="15" style="16" bestFit="1" customWidth="1"/>
    <col min="4878" max="4882" width="11" style="16"/>
    <col min="4883" max="4883" width="31.875" style="16" bestFit="1" customWidth="1"/>
    <col min="4884" max="5125" width="11" style="16"/>
    <col min="5126" max="5126" width="3.125" style="16" customWidth="1"/>
    <col min="5127" max="5127" width="15.25" style="16" bestFit="1" customWidth="1"/>
    <col min="5128" max="5128" width="31.875" style="16" bestFit="1" customWidth="1"/>
    <col min="5129" max="5129" width="4.875" style="16" bestFit="1" customWidth="1"/>
    <col min="5130" max="5130" width="6.375" style="16" bestFit="1" customWidth="1"/>
    <col min="5131" max="5131" width="12.125" style="16" bestFit="1" customWidth="1"/>
    <col min="5132" max="5133" width="15" style="16" bestFit="1" customWidth="1"/>
    <col min="5134" max="5138" width="11" style="16"/>
    <col min="5139" max="5139" width="31.875" style="16" bestFit="1" customWidth="1"/>
    <col min="5140" max="5381" width="11" style="16"/>
    <col min="5382" max="5382" width="3.125" style="16" customWidth="1"/>
    <col min="5383" max="5383" width="15.25" style="16" bestFit="1" customWidth="1"/>
    <col min="5384" max="5384" width="31.875" style="16" bestFit="1" customWidth="1"/>
    <col min="5385" max="5385" width="4.875" style="16" bestFit="1" customWidth="1"/>
    <col min="5386" max="5386" width="6.375" style="16" bestFit="1" customWidth="1"/>
    <col min="5387" max="5387" width="12.125" style="16" bestFit="1" customWidth="1"/>
    <col min="5388" max="5389" width="15" style="16" bestFit="1" customWidth="1"/>
    <col min="5390" max="5394" width="11" style="16"/>
    <col min="5395" max="5395" width="31.875" style="16" bestFit="1" customWidth="1"/>
    <col min="5396" max="5637" width="11" style="16"/>
    <col min="5638" max="5638" width="3.125" style="16" customWidth="1"/>
    <col min="5639" max="5639" width="15.25" style="16" bestFit="1" customWidth="1"/>
    <col min="5640" max="5640" width="31.875" style="16" bestFit="1" customWidth="1"/>
    <col min="5641" max="5641" width="4.875" style="16" bestFit="1" customWidth="1"/>
    <col min="5642" max="5642" width="6.375" style="16" bestFit="1" customWidth="1"/>
    <col min="5643" max="5643" width="12.125" style="16" bestFit="1" customWidth="1"/>
    <col min="5644" max="5645" width="15" style="16" bestFit="1" customWidth="1"/>
    <col min="5646" max="5650" width="11" style="16"/>
    <col min="5651" max="5651" width="31.875" style="16" bestFit="1" customWidth="1"/>
    <col min="5652" max="5893" width="11" style="16"/>
    <col min="5894" max="5894" width="3.125" style="16" customWidth="1"/>
    <col min="5895" max="5895" width="15.25" style="16" bestFit="1" customWidth="1"/>
    <col min="5896" max="5896" width="31.875" style="16" bestFit="1" customWidth="1"/>
    <col min="5897" max="5897" width="4.875" style="16" bestFit="1" customWidth="1"/>
    <col min="5898" max="5898" width="6.375" style="16" bestFit="1" customWidth="1"/>
    <col min="5899" max="5899" width="12.125" style="16" bestFit="1" customWidth="1"/>
    <col min="5900" max="5901" width="15" style="16" bestFit="1" customWidth="1"/>
    <col min="5902" max="5906" width="11" style="16"/>
    <col min="5907" max="5907" width="31.875" style="16" bestFit="1" customWidth="1"/>
    <col min="5908" max="6149" width="11" style="16"/>
    <col min="6150" max="6150" width="3.125" style="16" customWidth="1"/>
    <col min="6151" max="6151" width="15.25" style="16" bestFit="1" customWidth="1"/>
    <col min="6152" max="6152" width="31.875" style="16" bestFit="1" customWidth="1"/>
    <col min="6153" max="6153" width="4.875" style="16" bestFit="1" customWidth="1"/>
    <col min="6154" max="6154" width="6.375" style="16" bestFit="1" customWidth="1"/>
    <col min="6155" max="6155" width="12.125" style="16" bestFit="1" customWidth="1"/>
    <col min="6156" max="6157" width="15" style="16" bestFit="1" customWidth="1"/>
    <col min="6158" max="6162" width="11" style="16"/>
    <col min="6163" max="6163" width="31.875" style="16" bestFit="1" customWidth="1"/>
    <col min="6164" max="6405" width="11" style="16"/>
    <col min="6406" max="6406" width="3.125" style="16" customWidth="1"/>
    <col min="6407" max="6407" width="15.25" style="16" bestFit="1" customWidth="1"/>
    <col min="6408" max="6408" width="31.875" style="16" bestFit="1" customWidth="1"/>
    <col min="6409" max="6409" width="4.875" style="16" bestFit="1" customWidth="1"/>
    <col min="6410" max="6410" width="6.375" style="16" bestFit="1" customWidth="1"/>
    <col min="6411" max="6411" width="12.125" style="16" bestFit="1" customWidth="1"/>
    <col min="6412" max="6413" width="15" style="16" bestFit="1" customWidth="1"/>
    <col min="6414" max="6418" width="11" style="16"/>
    <col min="6419" max="6419" width="31.875" style="16" bestFit="1" customWidth="1"/>
    <col min="6420" max="6661" width="11" style="16"/>
    <col min="6662" max="6662" width="3.125" style="16" customWidth="1"/>
    <col min="6663" max="6663" width="15.25" style="16" bestFit="1" customWidth="1"/>
    <col min="6664" max="6664" width="31.875" style="16" bestFit="1" customWidth="1"/>
    <col min="6665" max="6665" width="4.875" style="16" bestFit="1" customWidth="1"/>
    <col min="6666" max="6666" width="6.375" style="16" bestFit="1" customWidth="1"/>
    <col min="6667" max="6667" width="12.125" style="16" bestFit="1" customWidth="1"/>
    <col min="6668" max="6669" width="15" style="16" bestFit="1" customWidth="1"/>
    <col min="6670" max="6674" width="11" style="16"/>
    <col min="6675" max="6675" width="31.875" style="16" bestFit="1" customWidth="1"/>
    <col min="6676" max="6917" width="11" style="16"/>
    <col min="6918" max="6918" width="3.125" style="16" customWidth="1"/>
    <col min="6919" max="6919" width="15.25" style="16" bestFit="1" customWidth="1"/>
    <col min="6920" max="6920" width="31.875" style="16" bestFit="1" customWidth="1"/>
    <col min="6921" max="6921" width="4.875" style="16" bestFit="1" customWidth="1"/>
    <col min="6922" max="6922" width="6.375" style="16" bestFit="1" customWidth="1"/>
    <col min="6923" max="6923" width="12.125" style="16" bestFit="1" customWidth="1"/>
    <col min="6924" max="6925" width="15" style="16" bestFit="1" customWidth="1"/>
    <col min="6926" max="6930" width="11" style="16"/>
    <col min="6931" max="6931" width="31.875" style="16" bestFit="1" customWidth="1"/>
    <col min="6932" max="7173" width="11" style="16"/>
    <col min="7174" max="7174" width="3.125" style="16" customWidth="1"/>
    <col min="7175" max="7175" width="15.25" style="16" bestFit="1" customWidth="1"/>
    <col min="7176" max="7176" width="31.875" style="16" bestFit="1" customWidth="1"/>
    <col min="7177" max="7177" width="4.875" style="16" bestFit="1" customWidth="1"/>
    <col min="7178" max="7178" width="6.375" style="16" bestFit="1" customWidth="1"/>
    <col min="7179" max="7179" width="12.125" style="16" bestFit="1" customWidth="1"/>
    <col min="7180" max="7181" width="15" style="16" bestFit="1" customWidth="1"/>
    <col min="7182" max="7186" width="11" style="16"/>
    <col min="7187" max="7187" width="31.875" style="16" bestFit="1" customWidth="1"/>
    <col min="7188" max="7429" width="11" style="16"/>
    <col min="7430" max="7430" width="3.125" style="16" customWidth="1"/>
    <col min="7431" max="7431" width="15.25" style="16" bestFit="1" customWidth="1"/>
    <col min="7432" max="7432" width="31.875" style="16" bestFit="1" customWidth="1"/>
    <col min="7433" max="7433" width="4.875" style="16" bestFit="1" customWidth="1"/>
    <col min="7434" max="7434" width="6.375" style="16" bestFit="1" customWidth="1"/>
    <col min="7435" max="7435" width="12.125" style="16" bestFit="1" customWidth="1"/>
    <col min="7436" max="7437" width="15" style="16" bestFit="1" customWidth="1"/>
    <col min="7438" max="7442" width="11" style="16"/>
    <col min="7443" max="7443" width="31.875" style="16" bestFit="1" customWidth="1"/>
    <col min="7444" max="7685" width="11" style="16"/>
    <col min="7686" max="7686" width="3.125" style="16" customWidth="1"/>
    <col min="7687" max="7687" width="15.25" style="16" bestFit="1" customWidth="1"/>
    <col min="7688" max="7688" width="31.875" style="16" bestFit="1" customWidth="1"/>
    <col min="7689" max="7689" width="4.875" style="16" bestFit="1" customWidth="1"/>
    <col min="7690" max="7690" width="6.375" style="16" bestFit="1" customWidth="1"/>
    <col min="7691" max="7691" width="12.125" style="16" bestFit="1" customWidth="1"/>
    <col min="7692" max="7693" width="15" style="16" bestFit="1" customWidth="1"/>
    <col min="7694" max="7698" width="11" style="16"/>
    <col min="7699" max="7699" width="31.875" style="16" bestFit="1" customWidth="1"/>
    <col min="7700" max="7941" width="11" style="16"/>
    <col min="7942" max="7942" width="3.125" style="16" customWidth="1"/>
    <col min="7943" max="7943" width="15.25" style="16" bestFit="1" customWidth="1"/>
    <col min="7944" max="7944" width="31.875" style="16" bestFit="1" customWidth="1"/>
    <col min="7945" max="7945" width="4.875" style="16" bestFit="1" customWidth="1"/>
    <col min="7946" max="7946" width="6.375" style="16" bestFit="1" customWidth="1"/>
    <col min="7947" max="7947" width="12.125" style="16" bestFit="1" customWidth="1"/>
    <col min="7948" max="7949" width="15" style="16" bestFit="1" customWidth="1"/>
    <col min="7950" max="7954" width="11" style="16"/>
    <col min="7955" max="7955" width="31.875" style="16" bestFit="1" customWidth="1"/>
    <col min="7956" max="8197" width="11" style="16"/>
    <col min="8198" max="8198" width="3.125" style="16" customWidth="1"/>
    <col min="8199" max="8199" width="15.25" style="16" bestFit="1" customWidth="1"/>
    <col min="8200" max="8200" width="31.875" style="16" bestFit="1" customWidth="1"/>
    <col min="8201" max="8201" width="4.875" style="16" bestFit="1" customWidth="1"/>
    <col min="8202" max="8202" width="6.375" style="16" bestFit="1" customWidth="1"/>
    <col min="8203" max="8203" width="12.125" style="16" bestFit="1" customWidth="1"/>
    <col min="8204" max="8205" width="15" style="16" bestFit="1" customWidth="1"/>
    <col min="8206" max="8210" width="11" style="16"/>
    <col min="8211" max="8211" width="31.875" style="16" bestFit="1" customWidth="1"/>
    <col min="8212" max="8453" width="11" style="16"/>
    <col min="8454" max="8454" width="3.125" style="16" customWidth="1"/>
    <col min="8455" max="8455" width="15.25" style="16" bestFit="1" customWidth="1"/>
    <col min="8456" max="8456" width="31.875" style="16" bestFit="1" customWidth="1"/>
    <col min="8457" max="8457" width="4.875" style="16" bestFit="1" customWidth="1"/>
    <col min="8458" max="8458" width="6.375" style="16" bestFit="1" customWidth="1"/>
    <col min="8459" max="8459" width="12.125" style="16" bestFit="1" customWidth="1"/>
    <col min="8460" max="8461" width="15" style="16" bestFit="1" customWidth="1"/>
    <col min="8462" max="8466" width="11" style="16"/>
    <col min="8467" max="8467" width="31.875" style="16" bestFit="1" customWidth="1"/>
    <col min="8468" max="8709" width="11" style="16"/>
    <col min="8710" max="8710" width="3.125" style="16" customWidth="1"/>
    <col min="8711" max="8711" width="15.25" style="16" bestFit="1" customWidth="1"/>
    <col min="8712" max="8712" width="31.875" style="16" bestFit="1" customWidth="1"/>
    <col min="8713" max="8713" width="4.875" style="16" bestFit="1" customWidth="1"/>
    <col min="8714" max="8714" width="6.375" style="16" bestFit="1" customWidth="1"/>
    <col min="8715" max="8715" width="12.125" style="16" bestFit="1" customWidth="1"/>
    <col min="8716" max="8717" width="15" style="16" bestFit="1" customWidth="1"/>
    <col min="8718" max="8722" width="11" style="16"/>
    <col min="8723" max="8723" width="31.875" style="16" bestFit="1" customWidth="1"/>
    <col min="8724" max="8965" width="11" style="16"/>
    <col min="8966" max="8966" width="3.125" style="16" customWidth="1"/>
    <col min="8967" max="8967" width="15.25" style="16" bestFit="1" customWidth="1"/>
    <col min="8968" max="8968" width="31.875" style="16" bestFit="1" customWidth="1"/>
    <col min="8969" max="8969" width="4.875" style="16" bestFit="1" customWidth="1"/>
    <col min="8970" max="8970" width="6.375" style="16" bestFit="1" customWidth="1"/>
    <col min="8971" max="8971" width="12.125" style="16" bestFit="1" customWidth="1"/>
    <col min="8972" max="8973" width="15" style="16" bestFit="1" customWidth="1"/>
    <col min="8974" max="8978" width="11" style="16"/>
    <col min="8979" max="8979" width="31.875" style="16" bestFit="1" customWidth="1"/>
    <col min="8980" max="9221" width="11" style="16"/>
    <col min="9222" max="9222" width="3.125" style="16" customWidth="1"/>
    <col min="9223" max="9223" width="15.25" style="16" bestFit="1" customWidth="1"/>
    <col min="9224" max="9224" width="31.875" style="16" bestFit="1" customWidth="1"/>
    <col min="9225" max="9225" width="4.875" style="16" bestFit="1" customWidth="1"/>
    <col min="9226" max="9226" width="6.375" style="16" bestFit="1" customWidth="1"/>
    <col min="9227" max="9227" width="12.125" style="16" bestFit="1" customWidth="1"/>
    <col min="9228" max="9229" width="15" style="16" bestFit="1" customWidth="1"/>
    <col min="9230" max="9234" width="11" style="16"/>
    <col min="9235" max="9235" width="31.875" style="16" bestFit="1" customWidth="1"/>
    <col min="9236" max="9477" width="11" style="16"/>
    <col min="9478" max="9478" width="3.125" style="16" customWidth="1"/>
    <col min="9479" max="9479" width="15.25" style="16" bestFit="1" customWidth="1"/>
    <col min="9480" max="9480" width="31.875" style="16" bestFit="1" customWidth="1"/>
    <col min="9481" max="9481" width="4.875" style="16" bestFit="1" customWidth="1"/>
    <col min="9482" max="9482" width="6.375" style="16" bestFit="1" customWidth="1"/>
    <col min="9483" max="9483" width="12.125" style="16" bestFit="1" customWidth="1"/>
    <col min="9484" max="9485" width="15" style="16" bestFit="1" customWidth="1"/>
    <col min="9486" max="9490" width="11" style="16"/>
    <col min="9491" max="9491" width="31.875" style="16" bestFit="1" customWidth="1"/>
    <col min="9492" max="9733" width="11" style="16"/>
    <col min="9734" max="9734" width="3.125" style="16" customWidth="1"/>
    <col min="9735" max="9735" width="15.25" style="16" bestFit="1" customWidth="1"/>
    <col min="9736" max="9736" width="31.875" style="16" bestFit="1" customWidth="1"/>
    <col min="9737" max="9737" width="4.875" style="16" bestFit="1" customWidth="1"/>
    <col min="9738" max="9738" width="6.375" style="16" bestFit="1" customWidth="1"/>
    <col min="9739" max="9739" width="12.125" style="16" bestFit="1" customWidth="1"/>
    <col min="9740" max="9741" width="15" style="16" bestFit="1" customWidth="1"/>
    <col min="9742" max="9746" width="11" style="16"/>
    <col min="9747" max="9747" width="31.875" style="16" bestFit="1" customWidth="1"/>
    <col min="9748" max="9989" width="11" style="16"/>
    <col min="9990" max="9990" width="3.125" style="16" customWidth="1"/>
    <col min="9991" max="9991" width="15.25" style="16" bestFit="1" customWidth="1"/>
    <col min="9992" max="9992" width="31.875" style="16" bestFit="1" customWidth="1"/>
    <col min="9993" max="9993" width="4.875" style="16" bestFit="1" customWidth="1"/>
    <col min="9994" max="9994" width="6.375" style="16" bestFit="1" customWidth="1"/>
    <col min="9995" max="9995" width="12.125" style="16" bestFit="1" customWidth="1"/>
    <col min="9996" max="9997" width="15" style="16" bestFit="1" customWidth="1"/>
    <col min="9998" max="10002" width="11" style="16"/>
    <col min="10003" max="10003" width="31.875" style="16" bestFit="1" customWidth="1"/>
    <col min="10004" max="10245" width="11" style="16"/>
    <col min="10246" max="10246" width="3.125" style="16" customWidth="1"/>
    <col min="10247" max="10247" width="15.25" style="16" bestFit="1" customWidth="1"/>
    <col min="10248" max="10248" width="31.875" style="16" bestFit="1" customWidth="1"/>
    <col min="10249" max="10249" width="4.875" style="16" bestFit="1" customWidth="1"/>
    <col min="10250" max="10250" width="6.375" style="16" bestFit="1" customWidth="1"/>
    <col min="10251" max="10251" width="12.125" style="16" bestFit="1" customWidth="1"/>
    <col min="10252" max="10253" width="15" style="16" bestFit="1" customWidth="1"/>
    <col min="10254" max="10258" width="11" style="16"/>
    <col min="10259" max="10259" width="31.875" style="16" bestFit="1" customWidth="1"/>
    <col min="10260" max="10501" width="11" style="16"/>
    <col min="10502" max="10502" width="3.125" style="16" customWidth="1"/>
    <col min="10503" max="10503" width="15.25" style="16" bestFit="1" customWidth="1"/>
    <col min="10504" max="10504" width="31.875" style="16" bestFit="1" customWidth="1"/>
    <col min="10505" max="10505" width="4.875" style="16" bestFit="1" customWidth="1"/>
    <col min="10506" max="10506" width="6.375" style="16" bestFit="1" customWidth="1"/>
    <col min="10507" max="10507" width="12.125" style="16" bestFit="1" customWidth="1"/>
    <col min="10508" max="10509" width="15" style="16" bestFit="1" customWidth="1"/>
    <col min="10510" max="10514" width="11" style="16"/>
    <col min="10515" max="10515" width="31.875" style="16" bestFit="1" customWidth="1"/>
    <col min="10516" max="10757" width="11" style="16"/>
    <col min="10758" max="10758" width="3.125" style="16" customWidth="1"/>
    <col min="10759" max="10759" width="15.25" style="16" bestFit="1" customWidth="1"/>
    <col min="10760" max="10760" width="31.875" style="16" bestFit="1" customWidth="1"/>
    <col min="10761" max="10761" width="4.875" style="16" bestFit="1" customWidth="1"/>
    <col min="10762" max="10762" width="6.375" style="16" bestFit="1" customWidth="1"/>
    <col min="10763" max="10763" width="12.125" style="16" bestFit="1" customWidth="1"/>
    <col min="10764" max="10765" width="15" style="16" bestFit="1" customWidth="1"/>
    <col min="10766" max="10770" width="11" style="16"/>
    <col min="10771" max="10771" width="31.875" style="16" bestFit="1" customWidth="1"/>
    <col min="10772" max="11013" width="11" style="16"/>
    <col min="11014" max="11014" width="3.125" style="16" customWidth="1"/>
    <col min="11015" max="11015" width="15.25" style="16" bestFit="1" customWidth="1"/>
    <col min="11016" max="11016" width="31.875" style="16" bestFit="1" customWidth="1"/>
    <col min="11017" max="11017" width="4.875" style="16" bestFit="1" customWidth="1"/>
    <col min="11018" max="11018" width="6.375" style="16" bestFit="1" customWidth="1"/>
    <col min="11019" max="11019" width="12.125" style="16" bestFit="1" customWidth="1"/>
    <col min="11020" max="11021" width="15" style="16" bestFit="1" customWidth="1"/>
    <col min="11022" max="11026" width="11" style="16"/>
    <col min="11027" max="11027" width="31.875" style="16" bestFit="1" customWidth="1"/>
    <col min="11028" max="11269" width="11" style="16"/>
    <col min="11270" max="11270" width="3.125" style="16" customWidth="1"/>
    <col min="11271" max="11271" width="15.25" style="16" bestFit="1" customWidth="1"/>
    <col min="11272" max="11272" width="31.875" style="16" bestFit="1" customWidth="1"/>
    <col min="11273" max="11273" width="4.875" style="16" bestFit="1" customWidth="1"/>
    <col min="11274" max="11274" width="6.375" style="16" bestFit="1" customWidth="1"/>
    <col min="11275" max="11275" width="12.125" style="16" bestFit="1" customWidth="1"/>
    <col min="11276" max="11277" width="15" style="16" bestFit="1" customWidth="1"/>
    <col min="11278" max="11282" width="11" style="16"/>
    <col min="11283" max="11283" width="31.875" style="16" bestFit="1" customWidth="1"/>
    <col min="11284" max="11525" width="11" style="16"/>
    <col min="11526" max="11526" width="3.125" style="16" customWidth="1"/>
    <col min="11527" max="11527" width="15.25" style="16" bestFit="1" customWidth="1"/>
    <col min="11528" max="11528" width="31.875" style="16" bestFit="1" customWidth="1"/>
    <col min="11529" max="11529" width="4.875" style="16" bestFit="1" customWidth="1"/>
    <col min="11530" max="11530" width="6.375" style="16" bestFit="1" customWidth="1"/>
    <col min="11531" max="11531" width="12.125" style="16" bestFit="1" customWidth="1"/>
    <col min="11532" max="11533" width="15" style="16" bestFit="1" customWidth="1"/>
    <col min="11534" max="11538" width="11" style="16"/>
    <col min="11539" max="11539" width="31.875" style="16" bestFit="1" customWidth="1"/>
    <col min="11540" max="11781" width="11" style="16"/>
    <col min="11782" max="11782" width="3.125" style="16" customWidth="1"/>
    <col min="11783" max="11783" width="15.25" style="16" bestFit="1" customWidth="1"/>
    <col min="11784" max="11784" width="31.875" style="16" bestFit="1" customWidth="1"/>
    <col min="11785" max="11785" width="4.875" style="16" bestFit="1" customWidth="1"/>
    <col min="11786" max="11786" width="6.375" style="16" bestFit="1" customWidth="1"/>
    <col min="11787" max="11787" width="12.125" style="16" bestFit="1" customWidth="1"/>
    <col min="11788" max="11789" width="15" style="16" bestFit="1" customWidth="1"/>
    <col min="11790" max="11794" width="11" style="16"/>
    <col min="11795" max="11795" width="31.875" style="16" bestFit="1" customWidth="1"/>
    <col min="11796" max="12037" width="11" style="16"/>
    <col min="12038" max="12038" width="3.125" style="16" customWidth="1"/>
    <col min="12039" max="12039" width="15.25" style="16" bestFit="1" customWidth="1"/>
    <col min="12040" max="12040" width="31.875" style="16" bestFit="1" customWidth="1"/>
    <col min="12041" max="12041" width="4.875" style="16" bestFit="1" customWidth="1"/>
    <col min="12042" max="12042" width="6.375" style="16" bestFit="1" customWidth="1"/>
    <col min="12043" max="12043" width="12.125" style="16" bestFit="1" customWidth="1"/>
    <col min="12044" max="12045" width="15" style="16" bestFit="1" customWidth="1"/>
    <col min="12046" max="12050" width="11" style="16"/>
    <col min="12051" max="12051" width="31.875" style="16" bestFit="1" customWidth="1"/>
    <col min="12052" max="12293" width="11" style="16"/>
    <col min="12294" max="12294" width="3.125" style="16" customWidth="1"/>
    <col min="12295" max="12295" width="15.25" style="16" bestFit="1" customWidth="1"/>
    <col min="12296" max="12296" width="31.875" style="16" bestFit="1" customWidth="1"/>
    <col min="12297" max="12297" width="4.875" style="16" bestFit="1" customWidth="1"/>
    <col min="12298" max="12298" width="6.375" style="16" bestFit="1" customWidth="1"/>
    <col min="12299" max="12299" width="12.125" style="16" bestFit="1" customWidth="1"/>
    <col min="12300" max="12301" width="15" style="16" bestFit="1" customWidth="1"/>
    <col min="12302" max="12306" width="11" style="16"/>
    <col min="12307" max="12307" width="31.875" style="16" bestFit="1" customWidth="1"/>
    <col min="12308" max="12549" width="11" style="16"/>
    <col min="12550" max="12550" width="3.125" style="16" customWidth="1"/>
    <col min="12551" max="12551" width="15.25" style="16" bestFit="1" customWidth="1"/>
    <col min="12552" max="12552" width="31.875" style="16" bestFit="1" customWidth="1"/>
    <col min="12553" max="12553" width="4.875" style="16" bestFit="1" customWidth="1"/>
    <col min="12554" max="12554" width="6.375" style="16" bestFit="1" customWidth="1"/>
    <col min="12555" max="12555" width="12.125" style="16" bestFit="1" customWidth="1"/>
    <col min="12556" max="12557" width="15" style="16" bestFit="1" customWidth="1"/>
    <col min="12558" max="12562" width="11" style="16"/>
    <col min="12563" max="12563" width="31.875" style="16" bestFit="1" customWidth="1"/>
    <col min="12564" max="12805" width="11" style="16"/>
    <col min="12806" max="12806" width="3.125" style="16" customWidth="1"/>
    <col min="12807" max="12807" width="15.25" style="16" bestFit="1" customWidth="1"/>
    <col min="12808" max="12808" width="31.875" style="16" bestFit="1" customWidth="1"/>
    <col min="12809" max="12809" width="4.875" style="16" bestFit="1" customWidth="1"/>
    <col min="12810" max="12810" width="6.375" style="16" bestFit="1" customWidth="1"/>
    <col min="12811" max="12811" width="12.125" style="16" bestFit="1" customWidth="1"/>
    <col min="12812" max="12813" width="15" style="16" bestFit="1" customWidth="1"/>
    <col min="12814" max="12818" width="11" style="16"/>
    <col min="12819" max="12819" width="31.875" style="16" bestFit="1" customWidth="1"/>
    <col min="12820" max="13061" width="11" style="16"/>
    <col min="13062" max="13062" width="3.125" style="16" customWidth="1"/>
    <col min="13063" max="13063" width="15.25" style="16" bestFit="1" customWidth="1"/>
    <col min="13064" max="13064" width="31.875" style="16" bestFit="1" customWidth="1"/>
    <col min="13065" max="13065" width="4.875" style="16" bestFit="1" customWidth="1"/>
    <col min="13066" max="13066" width="6.375" style="16" bestFit="1" customWidth="1"/>
    <col min="13067" max="13067" width="12.125" style="16" bestFit="1" customWidth="1"/>
    <col min="13068" max="13069" width="15" style="16" bestFit="1" customWidth="1"/>
    <col min="13070" max="13074" width="11" style="16"/>
    <col min="13075" max="13075" width="31.875" style="16" bestFit="1" customWidth="1"/>
    <col min="13076" max="13317" width="11" style="16"/>
    <col min="13318" max="13318" width="3.125" style="16" customWidth="1"/>
    <col min="13319" max="13319" width="15.25" style="16" bestFit="1" customWidth="1"/>
    <col min="13320" max="13320" width="31.875" style="16" bestFit="1" customWidth="1"/>
    <col min="13321" max="13321" width="4.875" style="16" bestFit="1" customWidth="1"/>
    <col min="13322" max="13322" width="6.375" style="16" bestFit="1" customWidth="1"/>
    <col min="13323" max="13323" width="12.125" style="16" bestFit="1" customWidth="1"/>
    <col min="13324" max="13325" width="15" style="16" bestFit="1" customWidth="1"/>
    <col min="13326" max="13330" width="11" style="16"/>
    <col min="13331" max="13331" width="31.875" style="16" bestFit="1" customWidth="1"/>
    <col min="13332" max="13573" width="11" style="16"/>
    <col min="13574" max="13574" width="3.125" style="16" customWidth="1"/>
    <col min="13575" max="13575" width="15.25" style="16" bestFit="1" customWidth="1"/>
    <col min="13576" max="13576" width="31.875" style="16" bestFit="1" customWidth="1"/>
    <col min="13577" max="13577" width="4.875" style="16" bestFit="1" customWidth="1"/>
    <col min="13578" max="13578" width="6.375" style="16" bestFit="1" customWidth="1"/>
    <col min="13579" max="13579" width="12.125" style="16" bestFit="1" customWidth="1"/>
    <col min="13580" max="13581" width="15" style="16" bestFit="1" customWidth="1"/>
    <col min="13582" max="13586" width="11" style="16"/>
    <col min="13587" max="13587" width="31.875" style="16" bestFit="1" customWidth="1"/>
    <col min="13588" max="13829" width="11" style="16"/>
    <col min="13830" max="13830" width="3.125" style="16" customWidth="1"/>
    <col min="13831" max="13831" width="15.25" style="16" bestFit="1" customWidth="1"/>
    <col min="13832" max="13832" width="31.875" style="16" bestFit="1" customWidth="1"/>
    <col min="13833" max="13833" width="4.875" style="16" bestFit="1" customWidth="1"/>
    <col min="13834" max="13834" width="6.375" style="16" bestFit="1" customWidth="1"/>
    <col min="13835" max="13835" width="12.125" style="16" bestFit="1" customWidth="1"/>
    <col min="13836" max="13837" width="15" style="16" bestFit="1" customWidth="1"/>
    <col min="13838" max="13842" width="11" style="16"/>
    <col min="13843" max="13843" width="31.875" style="16" bestFit="1" customWidth="1"/>
    <col min="13844" max="14085" width="11" style="16"/>
    <col min="14086" max="14086" width="3.125" style="16" customWidth="1"/>
    <col min="14087" max="14087" width="15.25" style="16" bestFit="1" customWidth="1"/>
    <col min="14088" max="14088" width="31.875" style="16" bestFit="1" customWidth="1"/>
    <col min="14089" max="14089" width="4.875" style="16" bestFit="1" customWidth="1"/>
    <col min="14090" max="14090" width="6.375" style="16" bestFit="1" customWidth="1"/>
    <col min="14091" max="14091" width="12.125" style="16" bestFit="1" customWidth="1"/>
    <col min="14092" max="14093" width="15" style="16" bestFit="1" customWidth="1"/>
    <col min="14094" max="14098" width="11" style="16"/>
    <col min="14099" max="14099" width="31.875" style="16" bestFit="1" customWidth="1"/>
    <col min="14100" max="14341" width="11" style="16"/>
    <col min="14342" max="14342" width="3.125" style="16" customWidth="1"/>
    <col min="14343" max="14343" width="15.25" style="16" bestFit="1" customWidth="1"/>
    <col min="14344" max="14344" width="31.875" style="16" bestFit="1" customWidth="1"/>
    <col min="14345" max="14345" width="4.875" style="16" bestFit="1" customWidth="1"/>
    <col min="14346" max="14346" width="6.375" style="16" bestFit="1" customWidth="1"/>
    <col min="14347" max="14347" width="12.125" style="16" bestFit="1" customWidth="1"/>
    <col min="14348" max="14349" width="15" style="16" bestFit="1" customWidth="1"/>
    <col min="14350" max="14354" width="11" style="16"/>
    <col min="14355" max="14355" width="31.875" style="16" bestFit="1" customWidth="1"/>
    <col min="14356" max="14597" width="11" style="16"/>
    <col min="14598" max="14598" width="3.125" style="16" customWidth="1"/>
    <col min="14599" max="14599" width="15.25" style="16" bestFit="1" customWidth="1"/>
    <col min="14600" max="14600" width="31.875" style="16" bestFit="1" customWidth="1"/>
    <col min="14601" max="14601" width="4.875" style="16" bestFit="1" customWidth="1"/>
    <col min="14602" max="14602" width="6.375" style="16" bestFit="1" customWidth="1"/>
    <col min="14603" max="14603" width="12.125" style="16" bestFit="1" customWidth="1"/>
    <col min="14604" max="14605" width="15" style="16" bestFit="1" customWidth="1"/>
    <col min="14606" max="14610" width="11" style="16"/>
    <col min="14611" max="14611" width="31.875" style="16" bestFit="1" customWidth="1"/>
    <col min="14612" max="14853" width="11" style="16"/>
    <col min="14854" max="14854" width="3.125" style="16" customWidth="1"/>
    <col min="14855" max="14855" width="15.25" style="16" bestFit="1" customWidth="1"/>
    <col min="14856" max="14856" width="31.875" style="16" bestFit="1" customWidth="1"/>
    <col min="14857" max="14857" width="4.875" style="16" bestFit="1" customWidth="1"/>
    <col min="14858" max="14858" width="6.375" style="16" bestFit="1" customWidth="1"/>
    <col min="14859" max="14859" width="12.125" style="16" bestFit="1" customWidth="1"/>
    <col min="14860" max="14861" width="15" style="16" bestFit="1" customWidth="1"/>
    <col min="14862" max="14866" width="11" style="16"/>
    <col min="14867" max="14867" width="31.875" style="16" bestFit="1" customWidth="1"/>
    <col min="14868" max="15109" width="11" style="16"/>
    <col min="15110" max="15110" width="3.125" style="16" customWidth="1"/>
    <col min="15111" max="15111" width="15.25" style="16" bestFit="1" customWidth="1"/>
    <col min="15112" max="15112" width="31.875" style="16" bestFit="1" customWidth="1"/>
    <col min="15113" max="15113" width="4.875" style="16" bestFit="1" customWidth="1"/>
    <col min="15114" max="15114" width="6.375" style="16" bestFit="1" customWidth="1"/>
    <col min="15115" max="15115" width="12.125" style="16" bestFit="1" customWidth="1"/>
    <col min="15116" max="15117" width="15" style="16" bestFit="1" customWidth="1"/>
    <col min="15118" max="15122" width="11" style="16"/>
    <col min="15123" max="15123" width="31.875" style="16" bestFit="1" customWidth="1"/>
    <col min="15124" max="15365" width="11" style="16"/>
    <col min="15366" max="15366" width="3.125" style="16" customWidth="1"/>
    <col min="15367" max="15367" width="15.25" style="16" bestFit="1" customWidth="1"/>
    <col min="15368" max="15368" width="31.875" style="16" bestFit="1" customWidth="1"/>
    <col min="15369" max="15369" width="4.875" style="16" bestFit="1" customWidth="1"/>
    <col min="15370" max="15370" width="6.375" style="16" bestFit="1" customWidth="1"/>
    <col min="15371" max="15371" width="12.125" style="16" bestFit="1" customWidth="1"/>
    <col min="15372" max="15373" width="15" style="16" bestFit="1" customWidth="1"/>
    <col min="15374" max="15378" width="11" style="16"/>
    <col min="15379" max="15379" width="31.875" style="16" bestFit="1" customWidth="1"/>
    <col min="15380" max="15621" width="11" style="16"/>
    <col min="15622" max="15622" width="3.125" style="16" customWidth="1"/>
    <col min="15623" max="15623" width="15.25" style="16" bestFit="1" customWidth="1"/>
    <col min="15624" max="15624" width="31.875" style="16" bestFit="1" customWidth="1"/>
    <col min="15625" max="15625" width="4.875" style="16" bestFit="1" customWidth="1"/>
    <col min="15626" max="15626" width="6.375" style="16" bestFit="1" customWidth="1"/>
    <col min="15627" max="15627" width="12.125" style="16" bestFit="1" customWidth="1"/>
    <col min="15628" max="15629" width="15" style="16" bestFit="1" customWidth="1"/>
    <col min="15630" max="15634" width="11" style="16"/>
    <col min="15635" max="15635" width="31.875" style="16" bestFit="1" customWidth="1"/>
    <col min="15636" max="15877" width="11" style="16"/>
    <col min="15878" max="15878" width="3.125" style="16" customWidth="1"/>
    <col min="15879" max="15879" width="15.25" style="16" bestFit="1" customWidth="1"/>
    <col min="15880" max="15880" width="31.875" style="16" bestFit="1" customWidth="1"/>
    <col min="15881" max="15881" width="4.875" style="16" bestFit="1" customWidth="1"/>
    <col min="15882" max="15882" width="6.375" style="16" bestFit="1" customWidth="1"/>
    <col min="15883" max="15883" width="12.125" style="16" bestFit="1" customWidth="1"/>
    <col min="15884" max="15885" width="15" style="16" bestFit="1" customWidth="1"/>
    <col min="15886" max="15890" width="11" style="16"/>
    <col min="15891" max="15891" width="31.875" style="16" bestFit="1" customWidth="1"/>
    <col min="15892" max="16133" width="11" style="16"/>
    <col min="16134" max="16134" width="3.125" style="16" customWidth="1"/>
    <col min="16135" max="16135" width="15.25" style="16" bestFit="1" customWidth="1"/>
    <col min="16136" max="16136" width="31.875" style="16" bestFit="1" customWidth="1"/>
    <col min="16137" max="16137" width="4.875" style="16" bestFit="1" customWidth="1"/>
    <col min="16138" max="16138" width="6.375" style="16" bestFit="1" customWidth="1"/>
    <col min="16139" max="16139" width="12.125" style="16" bestFit="1" customWidth="1"/>
    <col min="16140" max="16141" width="15" style="16" bestFit="1" customWidth="1"/>
    <col min="16142" max="16146" width="11" style="16"/>
    <col min="16147" max="16147" width="31.875" style="16" bestFit="1" customWidth="1"/>
    <col min="16148" max="16384" width="11" style="16"/>
  </cols>
  <sheetData>
    <row r="1" spans="1:20" ht="15" x14ac:dyDescent="0.25">
      <c r="A1" s="16" t="s">
        <v>4</v>
      </c>
      <c r="O1" s="259" t="s">
        <v>128</v>
      </c>
      <c r="P1" s="260"/>
      <c r="Q1" s="260"/>
      <c r="R1" s="260"/>
      <c r="S1" s="261"/>
    </row>
    <row r="2" spans="1:20" ht="15.75" thickBot="1" x14ac:dyDescent="0.3">
      <c r="A2" s="16" t="s">
        <v>166</v>
      </c>
      <c r="O2" s="262" t="s">
        <v>129</v>
      </c>
      <c r="P2" s="263"/>
      <c r="Q2" s="263"/>
      <c r="R2" s="263"/>
      <c r="S2" s="264"/>
    </row>
    <row r="3" spans="1:20" ht="15" thickBot="1" x14ac:dyDescent="0.25">
      <c r="A3" s="16" t="s">
        <v>167</v>
      </c>
      <c r="O3" s="67"/>
      <c r="P3" s="68"/>
      <c r="Q3" s="68" t="s">
        <v>119</v>
      </c>
      <c r="R3" s="68" t="s">
        <v>60</v>
      </c>
      <c r="S3" s="69" t="s">
        <v>125</v>
      </c>
    </row>
    <row r="4" spans="1:20" ht="15" x14ac:dyDescent="0.25">
      <c r="H4" s="47"/>
      <c r="O4" s="70" t="s">
        <v>112</v>
      </c>
      <c r="P4" s="68"/>
      <c r="Q4" s="68">
        <f>Bestandserhebung!E6</f>
        <v>0</v>
      </c>
      <c r="R4" s="68">
        <f>MAX(Q4:Q5)</f>
        <v>0</v>
      </c>
      <c r="S4" s="69"/>
    </row>
    <row r="5" spans="1:20" ht="15" x14ac:dyDescent="0.25">
      <c r="H5" s="47"/>
      <c r="O5" s="71" t="s">
        <v>113</v>
      </c>
      <c r="Q5" s="16">
        <f>Bestandserhebung!E7</f>
        <v>0</v>
      </c>
      <c r="S5" s="72"/>
    </row>
    <row r="6" spans="1:20" ht="15" x14ac:dyDescent="0.25">
      <c r="A6" s="73" t="str">
        <f>A1&amp;", "&amp;A2&amp;", "&amp;A3</f>
        <v>BSV Celle e. V., Celler Str. 37, 29229 Celle - Groß Hehlen</v>
      </c>
      <c r="H6" s="47"/>
      <c r="O6" s="71" t="s">
        <v>114</v>
      </c>
      <c r="Q6" s="16">
        <f>Bestandserhebung!E8</f>
        <v>0</v>
      </c>
      <c r="R6" s="16">
        <f>MAX(Q6:Q7)</f>
        <v>0</v>
      </c>
      <c r="S6" s="72"/>
    </row>
    <row r="7" spans="1:20" ht="15" x14ac:dyDescent="0.25">
      <c r="H7" s="47"/>
      <c r="O7" s="71" t="s">
        <v>115</v>
      </c>
      <c r="Q7" s="16">
        <f>Bestandserhebung!E9</f>
        <v>0</v>
      </c>
      <c r="S7" s="72"/>
    </row>
    <row r="8" spans="1:20" x14ac:dyDescent="0.2">
      <c r="A8" s="127" t="str">
        <f>P16</f>
        <v/>
      </c>
      <c r="O8" s="71" t="s">
        <v>116</v>
      </c>
      <c r="Q8" s="16">
        <f>Bestandserhebung!E10</f>
        <v>0</v>
      </c>
      <c r="R8" s="16">
        <f>MAX(Q8:Q9)</f>
        <v>0</v>
      </c>
      <c r="S8" s="72">
        <f>SUM(R4+R6+R8)</f>
        <v>0</v>
      </c>
    </row>
    <row r="9" spans="1:20" ht="15" thickBot="1" x14ac:dyDescent="0.25">
      <c r="A9" s="127" t="str">
        <f>P24</f>
        <v xml:space="preserve">BSG </v>
      </c>
      <c r="O9" s="74" t="s">
        <v>117</v>
      </c>
      <c r="P9" s="75"/>
      <c r="Q9" s="75">
        <f>Bestandserhebung!E11</f>
        <v>0</v>
      </c>
      <c r="R9" s="75"/>
      <c r="S9" s="76"/>
    </row>
    <row r="10" spans="1:20" ht="15" thickBot="1" x14ac:dyDescent="0.25">
      <c r="A10" s="127" t="str">
        <f>"z. Hd. "&amp;IF(P17=0,P21,P17)</f>
        <v>z. Hd. Herr/Frau</v>
      </c>
      <c r="O10" s="77" t="s">
        <v>110</v>
      </c>
      <c r="P10" s="78"/>
      <c r="Q10" s="78">
        <f>Bestandserhebung!E12</f>
        <v>0</v>
      </c>
      <c r="R10" s="78"/>
      <c r="S10" s="79">
        <f>Q10</f>
        <v>0</v>
      </c>
    </row>
    <row r="11" spans="1:20" x14ac:dyDescent="0.2">
      <c r="A11" s="127">
        <f>P18</f>
        <v>0</v>
      </c>
      <c r="O11" s="70" t="s">
        <v>159</v>
      </c>
      <c r="P11" s="68"/>
      <c r="Q11" s="68">
        <f>Bestandserhebung!E13</f>
        <v>0</v>
      </c>
      <c r="R11" s="68"/>
      <c r="S11" s="69">
        <f>MAX(Q11:Q12)</f>
        <v>0</v>
      </c>
    </row>
    <row r="12" spans="1:20" ht="15" thickBot="1" x14ac:dyDescent="0.25">
      <c r="A12" s="127">
        <f>P19</f>
        <v>0</v>
      </c>
      <c r="O12" s="74" t="s">
        <v>160</v>
      </c>
      <c r="P12" s="75"/>
      <c r="Q12" s="75">
        <f>Bestandserhebung!E14</f>
        <v>0</v>
      </c>
      <c r="R12" s="75"/>
      <c r="S12" s="76"/>
    </row>
    <row r="14" spans="1:20" ht="15" x14ac:dyDescent="0.2">
      <c r="O14" s="151"/>
      <c r="T14" s="80"/>
    </row>
    <row r="15" spans="1:20" ht="15" x14ac:dyDescent="0.25">
      <c r="A15" s="47" t="str">
        <f>"Beitragsrechnung für das Jahr "&amp;P26</f>
        <v>Beitragsrechnung für das Jahr 2024</v>
      </c>
      <c r="F15" s="81">
        <f ca="1">TODAY()</f>
        <v>45305</v>
      </c>
      <c r="O15" s="103" t="s">
        <v>324</v>
      </c>
      <c r="T15" s="80"/>
    </row>
    <row r="16" spans="1:20" ht="15" x14ac:dyDescent="0.25">
      <c r="A16" s="47" t="str">
        <f>"Rechnungsnummer: "&amp;IF(P23&lt;&gt;"",P23,P16)</f>
        <v xml:space="preserve">Rechnungsnummer: </v>
      </c>
      <c r="F16" s="81"/>
      <c r="O16" s="16" t="str">
        <f>'BSG Ansprechpartner'!B9</f>
        <v>Firma:</v>
      </c>
      <c r="P16" s="21" t="str">
        <f>'BSG Ansprechpartner'!C9</f>
        <v/>
      </c>
      <c r="T16" s="80"/>
    </row>
    <row r="17" spans="1:20" ht="15" x14ac:dyDescent="0.2">
      <c r="N17" s="196"/>
      <c r="O17" s="16" t="str">
        <f>'BSG Ansprechpartner'!B10</f>
        <v>Name:</v>
      </c>
      <c r="P17" s="21">
        <f>'BSG Ansprechpartner'!C10</f>
        <v>0</v>
      </c>
      <c r="Q17" s="196"/>
      <c r="R17" s="196"/>
      <c r="S17" s="196"/>
      <c r="T17" s="80"/>
    </row>
    <row r="18" spans="1:20" ht="15" x14ac:dyDescent="0.25">
      <c r="A18" s="84" t="s">
        <v>6</v>
      </c>
      <c r="B18" s="85" t="s">
        <v>2</v>
      </c>
      <c r="C18" s="85" t="s">
        <v>88</v>
      </c>
      <c r="D18" s="149" t="s">
        <v>89</v>
      </c>
      <c r="E18" s="149" t="s">
        <v>153</v>
      </c>
      <c r="F18" s="149" t="s">
        <v>90</v>
      </c>
      <c r="O18" s="16" t="str">
        <f>'BSG Ansprechpartner'!B11</f>
        <v>Straße:</v>
      </c>
      <c r="P18" s="21">
        <f>'BSG Ansprechpartner'!C11</f>
        <v>0</v>
      </c>
      <c r="R18" s="80"/>
      <c r="T18" s="80"/>
    </row>
    <row r="19" spans="1:20" x14ac:dyDescent="0.2">
      <c r="A19" s="16" t="s">
        <v>91</v>
      </c>
      <c r="B19" s="83" t="s">
        <v>32</v>
      </c>
      <c r="C19" s="16" t="s">
        <v>92</v>
      </c>
      <c r="D19" s="86">
        <f>IF($S$8&gt;0,1,0)</f>
        <v>0</v>
      </c>
      <c r="E19" s="80">
        <f t="shared" ref="E19:E31" si="0">IFERROR(VLOOKUP(C19,Beiträge_Summen,2,FALSE),0)</f>
        <v>35</v>
      </c>
      <c r="F19" s="80">
        <f t="shared" ref="F19:F31" si="1">IFERROR(ROUND(D19*E19,2),"")</f>
        <v>0</v>
      </c>
      <c r="O19" s="16" t="str">
        <f>'BSG Ansprechpartner'!B12</f>
        <v>PLZ Ort</v>
      </c>
      <c r="P19" s="21">
        <f>'BSG Ansprechpartner'!C12</f>
        <v>0</v>
      </c>
      <c r="R19" s="80"/>
    </row>
    <row r="20" spans="1:20" x14ac:dyDescent="0.2">
      <c r="A20" s="16" t="s">
        <v>93</v>
      </c>
      <c r="B20" s="83" t="s">
        <v>32</v>
      </c>
      <c r="C20" s="16" t="s">
        <v>106</v>
      </c>
      <c r="D20" s="86">
        <f>IF($S$8&gt;1,1,0)</f>
        <v>0</v>
      </c>
      <c r="E20" s="80">
        <f t="shared" si="0"/>
        <v>25</v>
      </c>
      <c r="F20" s="80">
        <f t="shared" si="1"/>
        <v>0</v>
      </c>
      <c r="O20" s="83"/>
      <c r="P20" s="21"/>
      <c r="R20" s="80"/>
    </row>
    <row r="21" spans="1:20" x14ac:dyDescent="0.2">
      <c r="A21" s="16" t="s">
        <v>94</v>
      </c>
      <c r="B21" s="83" t="s">
        <v>32</v>
      </c>
      <c r="C21" s="16" t="s">
        <v>120</v>
      </c>
      <c r="D21" s="86">
        <f>IF($S$8&gt;2,$S$8-2,0)</f>
        <v>0</v>
      </c>
      <c r="E21" s="80">
        <f t="shared" si="0"/>
        <v>15</v>
      </c>
      <c r="F21" s="80">
        <f t="shared" si="1"/>
        <v>0</v>
      </c>
      <c r="O21" s="83" t="str">
        <f>'BSG Ansprechpartner'!B14</f>
        <v>1. Vorsitzender:</v>
      </c>
      <c r="P21" s="21" t="str">
        <f>'BSG Ansprechpartner'!C14</f>
        <v>Herr/Frau</v>
      </c>
      <c r="R21" s="80"/>
    </row>
    <row r="22" spans="1:20" x14ac:dyDescent="0.2">
      <c r="A22" s="16" t="s">
        <v>95</v>
      </c>
      <c r="B22" s="83" t="s">
        <v>32</v>
      </c>
      <c r="C22" s="16" t="s">
        <v>121</v>
      </c>
      <c r="D22" s="86">
        <f>$S$8</f>
        <v>0</v>
      </c>
      <c r="E22" s="80">
        <f t="shared" si="0"/>
        <v>130</v>
      </c>
      <c r="F22" s="80">
        <f t="shared" si="1"/>
        <v>0</v>
      </c>
      <c r="P22" s="21"/>
      <c r="R22" s="80"/>
    </row>
    <row r="23" spans="1:20" x14ac:dyDescent="0.2">
      <c r="A23" s="16" t="s">
        <v>96</v>
      </c>
      <c r="B23" s="83" t="s">
        <v>32</v>
      </c>
      <c r="C23" s="16" t="s">
        <v>122</v>
      </c>
      <c r="D23" s="86">
        <f>$S$8</f>
        <v>0</v>
      </c>
      <c r="E23" s="80">
        <f t="shared" si="0"/>
        <v>6</v>
      </c>
      <c r="F23" s="80">
        <f t="shared" si="1"/>
        <v>0</v>
      </c>
      <c r="O23" s="16" t="s">
        <v>147</v>
      </c>
      <c r="P23" s="21" t="str">
        <f>Bestandserhebung!H5</f>
        <v/>
      </c>
      <c r="R23" s="80"/>
    </row>
    <row r="24" spans="1:20" x14ac:dyDescent="0.2">
      <c r="A24" s="16" t="s">
        <v>97</v>
      </c>
      <c r="B24" s="83" t="s">
        <v>32</v>
      </c>
      <c r="C24" s="16" t="s">
        <v>123</v>
      </c>
      <c r="D24" s="100">
        <v>0</v>
      </c>
      <c r="E24" s="80">
        <f t="shared" si="0"/>
        <v>13.5</v>
      </c>
      <c r="F24" s="80">
        <f t="shared" si="1"/>
        <v>0</v>
      </c>
      <c r="H24" s="82" t="s">
        <v>326</v>
      </c>
      <c r="I24" s="82"/>
      <c r="J24" s="82"/>
      <c r="O24" s="16" t="s">
        <v>52</v>
      </c>
      <c r="P24" s="21" t="str">
        <f>'BSG Ansprechpartner'!C6</f>
        <v xml:space="preserve">BSG </v>
      </c>
      <c r="R24" s="80"/>
    </row>
    <row r="25" spans="1:20" x14ac:dyDescent="0.2">
      <c r="A25" s="87" t="s">
        <v>98</v>
      </c>
      <c r="B25" s="88" t="s">
        <v>32</v>
      </c>
      <c r="C25" s="87" t="s">
        <v>149</v>
      </c>
      <c r="D25" s="197">
        <v>0</v>
      </c>
      <c r="E25" s="89">
        <f t="shared" si="0"/>
        <v>6.75</v>
      </c>
      <c r="F25" s="89">
        <f t="shared" si="1"/>
        <v>0</v>
      </c>
      <c r="H25" s="82" t="s">
        <v>326</v>
      </c>
      <c r="I25" s="82"/>
      <c r="J25" s="82"/>
      <c r="R25" s="80"/>
    </row>
    <row r="26" spans="1:20" x14ac:dyDescent="0.2">
      <c r="A26" s="16" t="s">
        <v>99</v>
      </c>
      <c r="B26" s="83" t="s">
        <v>158</v>
      </c>
      <c r="C26" s="16" t="s">
        <v>92</v>
      </c>
      <c r="D26" s="86">
        <f>IF($S$11&gt;0,1,0)</f>
        <v>0</v>
      </c>
      <c r="E26" s="80">
        <f t="shared" ref="E26:E30" si="2">IFERROR(VLOOKUP(C26,Beiträge_Summen,2,FALSE),0)</f>
        <v>35</v>
      </c>
      <c r="F26" s="80">
        <f t="shared" si="1"/>
        <v>0</v>
      </c>
      <c r="O26" s="16" t="s">
        <v>45</v>
      </c>
      <c r="P26" s="21">
        <f>Grunddaten!C4</f>
        <v>2024</v>
      </c>
      <c r="R26" s="80"/>
    </row>
    <row r="27" spans="1:20" x14ac:dyDescent="0.2">
      <c r="A27" s="16" t="s">
        <v>100</v>
      </c>
      <c r="B27" s="83" t="s">
        <v>158</v>
      </c>
      <c r="C27" s="16" t="s">
        <v>106</v>
      </c>
      <c r="D27" s="86">
        <f>IF($S$11&gt;1,1,0)</f>
        <v>0</v>
      </c>
      <c r="E27" s="80">
        <f t="shared" si="2"/>
        <v>25</v>
      </c>
      <c r="F27" s="80">
        <f t="shared" si="1"/>
        <v>0</v>
      </c>
      <c r="R27" s="80"/>
    </row>
    <row r="28" spans="1:20" x14ac:dyDescent="0.2">
      <c r="A28" s="87" t="s">
        <v>101</v>
      </c>
      <c r="B28" s="88" t="s">
        <v>158</v>
      </c>
      <c r="C28" s="87" t="s">
        <v>161</v>
      </c>
      <c r="D28" s="150">
        <v>0</v>
      </c>
      <c r="E28" s="89">
        <f t="shared" si="2"/>
        <v>5</v>
      </c>
      <c r="F28" s="89">
        <f t="shared" si="1"/>
        <v>0</v>
      </c>
      <c r="H28" s="82" t="s">
        <v>326</v>
      </c>
      <c r="I28" s="82"/>
      <c r="J28" s="82"/>
      <c r="R28" s="80"/>
    </row>
    <row r="29" spans="1:20" x14ac:dyDescent="0.2">
      <c r="A29" s="145" t="s">
        <v>102</v>
      </c>
      <c r="B29" s="146" t="s">
        <v>29</v>
      </c>
      <c r="C29" s="145" t="s">
        <v>92</v>
      </c>
      <c r="D29" s="147">
        <f>IF($S$10&gt;0,1,0)</f>
        <v>0</v>
      </c>
      <c r="E29" s="148">
        <f t="shared" si="2"/>
        <v>35</v>
      </c>
      <c r="F29" s="148">
        <f t="shared" si="1"/>
        <v>0</v>
      </c>
      <c r="R29" s="80"/>
    </row>
    <row r="30" spans="1:20" x14ac:dyDescent="0.2">
      <c r="A30" s="16" t="s">
        <v>103</v>
      </c>
      <c r="B30" s="83" t="s">
        <v>127</v>
      </c>
      <c r="C30" s="16" t="s">
        <v>124</v>
      </c>
      <c r="D30" s="86">
        <f>Bestandserhebung!N6</f>
        <v>1</v>
      </c>
      <c r="E30" s="80">
        <f t="shared" si="2"/>
        <v>2</v>
      </c>
      <c r="F30" s="80">
        <f t="shared" si="1"/>
        <v>2</v>
      </c>
      <c r="R30" s="80"/>
    </row>
    <row r="31" spans="1:20" x14ac:dyDescent="0.2">
      <c r="A31" s="16" t="s">
        <v>104</v>
      </c>
      <c r="B31" s="83" t="s">
        <v>127</v>
      </c>
      <c r="C31" s="16" t="s">
        <v>150</v>
      </c>
      <c r="D31" s="86">
        <f>'Auswertung für LBSVN'!P41</f>
        <v>1</v>
      </c>
      <c r="E31" s="80">
        <f t="shared" si="0"/>
        <v>6</v>
      </c>
      <c r="F31" s="80">
        <f t="shared" si="1"/>
        <v>6</v>
      </c>
      <c r="R31" s="80"/>
    </row>
    <row r="32" spans="1:20" ht="15.75" thickBot="1" x14ac:dyDescent="0.3">
      <c r="B32" s="90" t="s">
        <v>105</v>
      </c>
      <c r="C32" s="90"/>
      <c r="D32" s="90"/>
      <c r="E32" s="90"/>
      <c r="F32" s="91">
        <f>SUM(F19:F31)</f>
        <v>8</v>
      </c>
    </row>
    <row r="33" spans="1:6" ht="15" thickTop="1" x14ac:dyDescent="0.2">
      <c r="F33" s="20" t="s">
        <v>157</v>
      </c>
    </row>
    <row r="34" spans="1:6" ht="14.25" customHeight="1" x14ac:dyDescent="0.2">
      <c r="B34" s="92" t="s">
        <v>151</v>
      </c>
      <c r="C34" s="92"/>
      <c r="D34" s="92"/>
      <c r="E34" s="92"/>
      <c r="F34" s="92"/>
    </row>
    <row r="35" spans="1:6" ht="14.25" customHeight="1" x14ac:dyDescent="0.2">
      <c r="B35" s="159"/>
      <c r="C35" s="159"/>
      <c r="D35" s="159"/>
      <c r="E35" s="159"/>
      <c r="F35" s="159"/>
    </row>
    <row r="36" spans="1:6" ht="14.25" customHeight="1" x14ac:dyDescent="0.2">
      <c r="B36" s="159" t="s">
        <v>175</v>
      </c>
      <c r="C36" s="159"/>
      <c r="D36" s="159"/>
      <c r="E36" s="159"/>
      <c r="F36" s="159"/>
    </row>
    <row r="37" spans="1:6" ht="14.25" customHeight="1" x14ac:dyDescent="0.2">
      <c r="B37" s="159" t="s">
        <v>165</v>
      </c>
      <c r="C37" s="159"/>
      <c r="D37" s="159"/>
      <c r="E37" s="159"/>
      <c r="F37" s="159"/>
    </row>
    <row r="38" spans="1:6" ht="14.25" customHeight="1" x14ac:dyDescent="0.2">
      <c r="B38" s="159"/>
      <c r="C38" s="159"/>
      <c r="D38" s="159"/>
      <c r="E38" s="159"/>
      <c r="F38" s="159"/>
    </row>
    <row r="39" spans="1:6" x14ac:dyDescent="0.2">
      <c r="B39" s="92"/>
      <c r="C39" s="92"/>
      <c r="D39" s="92"/>
      <c r="E39" s="92"/>
      <c r="F39" s="92"/>
    </row>
    <row r="42" spans="1:6" x14ac:dyDescent="0.2">
      <c r="B42" s="16" t="s">
        <v>174</v>
      </c>
    </row>
    <row r="43" spans="1:6" x14ac:dyDescent="0.2">
      <c r="B43" s="16" t="s">
        <v>152</v>
      </c>
    </row>
    <row r="45" spans="1:6" x14ac:dyDescent="0.2">
      <c r="B45" s="16" t="s">
        <v>154</v>
      </c>
    </row>
    <row r="46" spans="1:6" x14ac:dyDescent="0.2">
      <c r="B46" s="16" t="s">
        <v>107</v>
      </c>
      <c r="C46" s="16" t="s">
        <v>168</v>
      </c>
      <c r="D46" s="16" t="s">
        <v>108</v>
      </c>
      <c r="E46" s="16" t="s">
        <v>109</v>
      </c>
    </row>
    <row r="48" spans="1:6" x14ac:dyDescent="0.2">
      <c r="A48" s="258" t="s">
        <v>155</v>
      </c>
      <c r="B48" s="258"/>
      <c r="C48" s="258"/>
      <c r="D48" s="258"/>
      <c r="E48" s="258"/>
      <c r="F48" s="258"/>
    </row>
    <row r="49" spans="1:6" x14ac:dyDescent="0.2">
      <c r="A49" s="258" t="s">
        <v>156</v>
      </c>
      <c r="B49" s="258"/>
      <c r="C49" s="258"/>
      <c r="D49" s="258"/>
      <c r="E49" s="258"/>
      <c r="F49" s="258"/>
    </row>
  </sheetData>
  <sheetProtection algorithmName="SHA-512" hashValue="ZVlFXqUB+0PwYaPEopNxEuBX0tJdi2GJXfB16QVRA5dL/l1OV3u0vy8m4UDnOoI/aAgPSBFttylZlQQFQI6IJA==" saltValue="lHPQSOUere3vcbB/ZM5haw==" spinCount="100000" sheet="1" selectLockedCells="1"/>
  <mergeCells count="4">
    <mergeCell ref="A48:F48"/>
    <mergeCell ref="A49:F49"/>
    <mergeCell ref="O1:S1"/>
    <mergeCell ref="O2:S2"/>
  </mergeCells>
  <phoneticPr fontId="21" type="noConversion"/>
  <conditionalFormatting sqref="F19:F31">
    <cfRule type="cellIs" dxfId="0" priority="1" operator="equal">
      <formula>0</formula>
    </cfRule>
  </conditionalFormatting>
  <dataValidations count="4">
    <dataValidation type="list" allowBlank="1" showInputMessage="1" showErrorMessage="1" sqref="JC65550:JC65569 SY65550:SY65569 ACU65550:ACU65569 AMQ65550:AMQ65569 AWM65550:AWM65569 BGI65550:BGI65569 BQE65550:BQE65569 CAA65550:CAA65569 CJW65550:CJW65569 CTS65550:CTS65569 DDO65550:DDO65569 DNK65550:DNK65569 DXG65550:DXG65569 EHC65550:EHC65569 EQY65550:EQY65569 FAU65550:FAU65569 FKQ65550:FKQ65569 FUM65550:FUM65569 GEI65550:GEI65569 GOE65550:GOE65569 GYA65550:GYA65569 HHW65550:HHW65569 HRS65550:HRS65569 IBO65550:IBO65569 ILK65550:ILK65569 IVG65550:IVG65569 JFC65550:JFC65569 JOY65550:JOY65569 JYU65550:JYU65569 KIQ65550:KIQ65569 KSM65550:KSM65569 LCI65550:LCI65569 LME65550:LME65569 LWA65550:LWA65569 MFW65550:MFW65569 MPS65550:MPS65569 MZO65550:MZO65569 NJK65550:NJK65569 NTG65550:NTG65569 ODC65550:ODC65569 OMY65550:OMY65569 OWU65550:OWU65569 PGQ65550:PGQ65569 PQM65550:PQM65569 QAI65550:QAI65569 QKE65550:QKE65569 QUA65550:QUA65569 RDW65550:RDW65569 RNS65550:RNS65569 RXO65550:RXO65569 SHK65550:SHK65569 SRG65550:SRG65569 TBC65550:TBC65569 TKY65550:TKY65569 TUU65550:TUU65569 UEQ65550:UEQ65569 UOM65550:UOM65569 UYI65550:UYI65569 VIE65550:VIE65569 VSA65550:VSA65569 WBW65550:WBW65569 WLS65550:WLS65569 WVO65550:WVO65569 JC131086:JC131105 SY131086:SY131105 ACU131086:ACU131105 AMQ131086:AMQ131105 AWM131086:AWM131105 BGI131086:BGI131105 BQE131086:BQE131105 CAA131086:CAA131105 CJW131086:CJW131105 CTS131086:CTS131105 DDO131086:DDO131105 DNK131086:DNK131105 DXG131086:DXG131105 EHC131086:EHC131105 EQY131086:EQY131105 FAU131086:FAU131105 FKQ131086:FKQ131105 FUM131086:FUM131105 GEI131086:GEI131105 GOE131086:GOE131105 GYA131086:GYA131105 HHW131086:HHW131105 HRS131086:HRS131105 IBO131086:IBO131105 ILK131086:ILK131105 IVG131086:IVG131105 JFC131086:JFC131105 JOY131086:JOY131105 JYU131086:JYU131105 KIQ131086:KIQ131105 KSM131086:KSM131105 LCI131086:LCI131105 LME131086:LME131105 LWA131086:LWA131105 MFW131086:MFW131105 MPS131086:MPS131105 MZO131086:MZO131105 NJK131086:NJK131105 NTG131086:NTG131105 ODC131086:ODC131105 OMY131086:OMY131105 OWU131086:OWU131105 PGQ131086:PGQ131105 PQM131086:PQM131105 QAI131086:QAI131105 QKE131086:QKE131105 QUA131086:QUA131105 RDW131086:RDW131105 RNS131086:RNS131105 RXO131086:RXO131105 SHK131086:SHK131105 SRG131086:SRG131105 TBC131086:TBC131105 TKY131086:TKY131105 TUU131086:TUU131105 UEQ131086:UEQ131105 UOM131086:UOM131105 UYI131086:UYI131105 VIE131086:VIE131105 VSA131086:VSA131105 WBW131086:WBW131105 WLS131086:WLS131105 WVO131086:WVO131105 JC196622:JC196641 SY196622:SY196641 ACU196622:ACU196641 AMQ196622:AMQ196641 AWM196622:AWM196641 BGI196622:BGI196641 BQE196622:BQE196641 CAA196622:CAA196641 CJW196622:CJW196641 CTS196622:CTS196641 DDO196622:DDO196641 DNK196622:DNK196641 DXG196622:DXG196641 EHC196622:EHC196641 EQY196622:EQY196641 FAU196622:FAU196641 FKQ196622:FKQ196641 FUM196622:FUM196641 GEI196622:GEI196641 GOE196622:GOE196641 GYA196622:GYA196641 HHW196622:HHW196641 HRS196622:HRS196641 IBO196622:IBO196641 ILK196622:ILK196641 IVG196622:IVG196641 JFC196622:JFC196641 JOY196622:JOY196641 JYU196622:JYU196641 KIQ196622:KIQ196641 KSM196622:KSM196641 LCI196622:LCI196641 LME196622:LME196641 LWA196622:LWA196641 MFW196622:MFW196641 MPS196622:MPS196641 MZO196622:MZO196641 NJK196622:NJK196641 NTG196622:NTG196641 ODC196622:ODC196641 OMY196622:OMY196641 OWU196622:OWU196641 PGQ196622:PGQ196641 PQM196622:PQM196641 QAI196622:QAI196641 QKE196622:QKE196641 QUA196622:QUA196641 RDW196622:RDW196641 RNS196622:RNS196641 RXO196622:RXO196641 SHK196622:SHK196641 SRG196622:SRG196641 TBC196622:TBC196641 TKY196622:TKY196641 TUU196622:TUU196641 UEQ196622:UEQ196641 UOM196622:UOM196641 UYI196622:UYI196641 VIE196622:VIE196641 VSA196622:VSA196641 WBW196622:WBW196641 WLS196622:WLS196641 WVO196622:WVO196641 JC262158:JC262177 SY262158:SY262177 ACU262158:ACU262177 AMQ262158:AMQ262177 AWM262158:AWM262177 BGI262158:BGI262177 BQE262158:BQE262177 CAA262158:CAA262177 CJW262158:CJW262177 CTS262158:CTS262177 DDO262158:DDO262177 DNK262158:DNK262177 DXG262158:DXG262177 EHC262158:EHC262177 EQY262158:EQY262177 FAU262158:FAU262177 FKQ262158:FKQ262177 FUM262158:FUM262177 GEI262158:GEI262177 GOE262158:GOE262177 GYA262158:GYA262177 HHW262158:HHW262177 HRS262158:HRS262177 IBO262158:IBO262177 ILK262158:ILK262177 IVG262158:IVG262177 JFC262158:JFC262177 JOY262158:JOY262177 JYU262158:JYU262177 KIQ262158:KIQ262177 KSM262158:KSM262177 LCI262158:LCI262177 LME262158:LME262177 LWA262158:LWA262177 MFW262158:MFW262177 MPS262158:MPS262177 MZO262158:MZO262177 NJK262158:NJK262177 NTG262158:NTG262177 ODC262158:ODC262177 OMY262158:OMY262177 OWU262158:OWU262177 PGQ262158:PGQ262177 PQM262158:PQM262177 QAI262158:QAI262177 QKE262158:QKE262177 QUA262158:QUA262177 RDW262158:RDW262177 RNS262158:RNS262177 RXO262158:RXO262177 SHK262158:SHK262177 SRG262158:SRG262177 TBC262158:TBC262177 TKY262158:TKY262177 TUU262158:TUU262177 UEQ262158:UEQ262177 UOM262158:UOM262177 UYI262158:UYI262177 VIE262158:VIE262177 VSA262158:VSA262177 WBW262158:WBW262177 WLS262158:WLS262177 WVO262158:WVO262177 JC327694:JC327713 SY327694:SY327713 ACU327694:ACU327713 AMQ327694:AMQ327713 AWM327694:AWM327713 BGI327694:BGI327713 BQE327694:BQE327713 CAA327694:CAA327713 CJW327694:CJW327713 CTS327694:CTS327713 DDO327694:DDO327713 DNK327694:DNK327713 DXG327694:DXG327713 EHC327694:EHC327713 EQY327694:EQY327713 FAU327694:FAU327713 FKQ327694:FKQ327713 FUM327694:FUM327713 GEI327694:GEI327713 GOE327694:GOE327713 GYA327694:GYA327713 HHW327694:HHW327713 HRS327694:HRS327713 IBO327694:IBO327713 ILK327694:ILK327713 IVG327694:IVG327713 JFC327694:JFC327713 JOY327694:JOY327713 JYU327694:JYU327713 KIQ327694:KIQ327713 KSM327694:KSM327713 LCI327694:LCI327713 LME327694:LME327713 LWA327694:LWA327713 MFW327694:MFW327713 MPS327694:MPS327713 MZO327694:MZO327713 NJK327694:NJK327713 NTG327694:NTG327713 ODC327694:ODC327713 OMY327694:OMY327713 OWU327694:OWU327713 PGQ327694:PGQ327713 PQM327694:PQM327713 QAI327694:QAI327713 QKE327694:QKE327713 QUA327694:QUA327713 RDW327694:RDW327713 RNS327694:RNS327713 RXO327694:RXO327713 SHK327694:SHK327713 SRG327694:SRG327713 TBC327694:TBC327713 TKY327694:TKY327713 TUU327694:TUU327713 UEQ327694:UEQ327713 UOM327694:UOM327713 UYI327694:UYI327713 VIE327694:VIE327713 VSA327694:VSA327713 WBW327694:WBW327713 WLS327694:WLS327713 WVO327694:WVO327713 JC393230:JC393249 SY393230:SY393249 ACU393230:ACU393249 AMQ393230:AMQ393249 AWM393230:AWM393249 BGI393230:BGI393249 BQE393230:BQE393249 CAA393230:CAA393249 CJW393230:CJW393249 CTS393230:CTS393249 DDO393230:DDO393249 DNK393230:DNK393249 DXG393230:DXG393249 EHC393230:EHC393249 EQY393230:EQY393249 FAU393230:FAU393249 FKQ393230:FKQ393249 FUM393230:FUM393249 GEI393230:GEI393249 GOE393230:GOE393249 GYA393230:GYA393249 HHW393230:HHW393249 HRS393230:HRS393249 IBO393230:IBO393249 ILK393230:ILK393249 IVG393230:IVG393249 JFC393230:JFC393249 JOY393230:JOY393249 JYU393230:JYU393249 KIQ393230:KIQ393249 KSM393230:KSM393249 LCI393230:LCI393249 LME393230:LME393249 LWA393230:LWA393249 MFW393230:MFW393249 MPS393230:MPS393249 MZO393230:MZO393249 NJK393230:NJK393249 NTG393230:NTG393249 ODC393230:ODC393249 OMY393230:OMY393249 OWU393230:OWU393249 PGQ393230:PGQ393249 PQM393230:PQM393249 QAI393230:QAI393249 QKE393230:QKE393249 QUA393230:QUA393249 RDW393230:RDW393249 RNS393230:RNS393249 RXO393230:RXO393249 SHK393230:SHK393249 SRG393230:SRG393249 TBC393230:TBC393249 TKY393230:TKY393249 TUU393230:TUU393249 UEQ393230:UEQ393249 UOM393230:UOM393249 UYI393230:UYI393249 VIE393230:VIE393249 VSA393230:VSA393249 WBW393230:WBW393249 WLS393230:WLS393249 WVO393230:WVO393249 JC458766:JC458785 SY458766:SY458785 ACU458766:ACU458785 AMQ458766:AMQ458785 AWM458766:AWM458785 BGI458766:BGI458785 BQE458766:BQE458785 CAA458766:CAA458785 CJW458766:CJW458785 CTS458766:CTS458785 DDO458766:DDO458785 DNK458766:DNK458785 DXG458766:DXG458785 EHC458766:EHC458785 EQY458766:EQY458785 FAU458766:FAU458785 FKQ458766:FKQ458785 FUM458766:FUM458785 GEI458766:GEI458785 GOE458766:GOE458785 GYA458766:GYA458785 HHW458766:HHW458785 HRS458766:HRS458785 IBO458766:IBO458785 ILK458766:ILK458785 IVG458766:IVG458785 JFC458766:JFC458785 JOY458766:JOY458785 JYU458766:JYU458785 KIQ458766:KIQ458785 KSM458766:KSM458785 LCI458766:LCI458785 LME458766:LME458785 LWA458766:LWA458785 MFW458766:MFW458785 MPS458766:MPS458785 MZO458766:MZO458785 NJK458766:NJK458785 NTG458766:NTG458785 ODC458766:ODC458785 OMY458766:OMY458785 OWU458766:OWU458785 PGQ458766:PGQ458785 PQM458766:PQM458785 QAI458766:QAI458785 QKE458766:QKE458785 QUA458766:QUA458785 RDW458766:RDW458785 RNS458766:RNS458785 RXO458766:RXO458785 SHK458766:SHK458785 SRG458766:SRG458785 TBC458766:TBC458785 TKY458766:TKY458785 TUU458766:TUU458785 UEQ458766:UEQ458785 UOM458766:UOM458785 UYI458766:UYI458785 VIE458766:VIE458785 VSA458766:VSA458785 WBW458766:WBW458785 WLS458766:WLS458785 WVO458766:WVO458785 JC524302:JC524321 SY524302:SY524321 ACU524302:ACU524321 AMQ524302:AMQ524321 AWM524302:AWM524321 BGI524302:BGI524321 BQE524302:BQE524321 CAA524302:CAA524321 CJW524302:CJW524321 CTS524302:CTS524321 DDO524302:DDO524321 DNK524302:DNK524321 DXG524302:DXG524321 EHC524302:EHC524321 EQY524302:EQY524321 FAU524302:FAU524321 FKQ524302:FKQ524321 FUM524302:FUM524321 GEI524302:GEI524321 GOE524302:GOE524321 GYA524302:GYA524321 HHW524302:HHW524321 HRS524302:HRS524321 IBO524302:IBO524321 ILK524302:ILK524321 IVG524302:IVG524321 JFC524302:JFC524321 JOY524302:JOY524321 JYU524302:JYU524321 KIQ524302:KIQ524321 KSM524302:KSM524321 LCI524302:LCI524321 LME524302:LME524321 LWA524302:LWA524321 MFW524302:MFW524321 MPS524302:MPS524321 MZO524302:MZO524321 NJK524302:NJK524321 NTG524302:NTG524321 ODC524302:ODC524321 OMY524302:OMY524321 OWU524302:OWU524321 PGQ524302:PGQ524321 PQM524302:PQM524321 QAI524302:QAI524321 QKE524302:QKE524321 QUA524302:QUA524321 RDW524302:RDW524321 RNS524302:RNS524321 RXO524302:RXO524321 SHK524302:SHK524321 SRG524302:SRG524321 TBC524302:TBC524321 TKY524302:TKY524321 TUU524302:TUU524321 UEQ524302:UEQ524321 UOM524302:UOM524321 UYI524302:UYI524321 VIE524302:VIE524321 VSA524302:VSA524321 WBW524302:WBW524321 WLS524302:WLS524321 WVO524302:WVO524321 JC589838:JC589857 SY589838:SY589857 ACU589838:ACU589857 AMQ589838:AMQ589857 AWM589838:AWM589857 BGI589838:BGI589857 BQE589838:BQE589857 CAA589838:CAA589857 CJW589838:CJW589857 CTS589838:CTS589857 DDO589838:DDO589857 DNK589838:DNK589857 DXG589838:DXG589857 EHC589838:EHC589857 EQY589838:EQY589857 FAU589838:FAU589857 FKQ589838:FKQ589857 FUM589838:FUM589857 GEI589838:GEI589857 GOE589838:GOE589857 GYA589838:GYA589857 HHW589838:HHW589857 HRS589838:HRS589857 IBO589838:IBO589857 ILK589838:ILK589857 IVG589838:IVG589857 JFC589838:JFC589857 JOY589838:JOY589857 JYU589838:JYU589857 KIQ589838:KIQ589857 KSM589838:KSM589857 LCI589838:LCI589857 LME589838:LME589857 LWA589838:LWA589857 MFW589838:MFW589857 MPS589838:MPS589857 MZO589838:MZO589857 NJK589838:NJK589857 NTG589838:NTG589857 ODC589838:ODC589857 OMY589838:OMY589857 OWU589838:OWU589857 PGQ589838:PGQ589857 PQM589838:PQM589857 QAI589838:QAI589857 QKE589838:QKE589857 QUA589838:QUA589857 RDW589838:RDW589857 RNS589838:RNS589857 RXO589838:RXO589857 SHK589838:SHK589857 SRG589838:SRG589857 TBC589838:TBC589857 TKY589838:TKY589857 TUU589838:TUU589857 UEQ589838:UEQ589857 UOM589838:UOM589857 UYI589838:UYI589857 VIE589838:VIE589857 VSA589838:VSA589857 WBW589838:WBW589857 WLS589838:WLS589857 WVO589838:WVO589857 JC655374:JC655393 SY655374:SY655393 ACU655374:ACU655393 AMQ655374:AMQ655393 AWM655374:AWM655393 BGI655374:BGI655393 BQE655374:BQE655393 CAA655374:CAA655393 CJW655374:CJW655393 CTS655374:CTS655393 DDO655374:DDO655393 DNK655374:DNK655393 DXG655374:DXG655393 EHC655374:EHC655393 EQY655374:EQY655393 FAU655374:FAU655393 FKQ655374:FKQ655393 FUM655374:FUM655393 GEI655374:GEI655393 GOE655374:GOE655393 GYA655374:GYA655393 HHW655374:HHW655393 HRS655374:HRS655393 IBO655374:IBO655393 ILK655374:ILK655393 IVG655374:IVG655393 JFC655374:JFC655393 JOY655374:JOY655393 JYU655374:JYU655393 KIQ655374:KIQ655393 KSM655374:KSM655393 LCI655374:LCI655393 LME655374:LME655393 LWA655374:LWA655393 MFW655374:MFW655393 MPS655374:MPS655393 MZO655374:MZO655393 NJK655374:NJK655393 NTG655374:NTG655393 ODC655374:ODC655393 OMY655374:OMY655393 OWU655374:OWU655393 PGQ655374:PGQ655393 PQM655374:PQM655393 QAI655374:QAI655393 QKE655374:QKE655393 QUA655374:QUA655393 RDW655374:RDW655393 RNS655374:RNS655393 RXO655374:RXO655393 SHK655374:SHK655393 SRG655374:SRG655393 TBC655374:TBC655393 TKY655374:TKY655393 TUU655374:TUU655393 UEQ655374:UEQ655393 UOM655374:UOM655393 UYI655374:UYI655393 VIE655374:VIE655393 VSA655374:VSA655393 WBW655374:WBW655393 WLS655374:WLS655393 WVO655374:WVO655393 JC720910:JC720929 SY720910:SY720929 ACU720910:ACU720929 AMQ720910:AMQ720929 AWM720910:AWM720929 BGI720910:BGI720929 BQE720910:BQE720929 CAA720910:CAA720929 CJW720910:CJW720929 CTS720910:CTS720929 DDO720910:DDO720929 DNK720910:DNK720929 DXG720910:DXG720929 EHC720910:EHC720929 EQY720910:EQY720929 FAU720910:FAU720929 FKQ720910:FKQ720929 FUM720910:FUM720929 GEI720910:GEI720929 GOE720910:GOE720929 GYA720910:GYA720929 HHW720910:HHW720929 HRS720910:HRS720929 IBO720910:IBO720929 ILK720910:ILK720929 IVG720910:IVG720929 JFC720910:JFC720929 JOY720910:JOY720929 JYU720910:JYU720929 KIQ720910:KIQ720929 KSM720910:KSM720929 LCI720910:LCI720929 LME720910:LME720929 LWA720910:LWA720929 MFW720910:MFW720929 MPS720910:MPS720929 MZO720910:MZO720929 NJK720910:NJK720929 NTG720910:NTG720929 ODC720910:ODC720929 OMY720910:OMY720929 OWU720910:OWU720929 PGQ720910:PGQ720929 PQM720910:PQM720929 QAI720910:QAI720929 QKE720910:QKE720929 QUA720910:QUA720929 RDW720910:RDW720929 RNS720910:RNS720929 RXO720910:RXO720929 SHK720910:SHK720929 SRG720910:SRG720929 TBC720910:TBC720929 TKY720910:TKY720929 TUU720910:TUU720929 UEQ720910:UEQ720929 UOM720910:UOM720929 UYI720910:UYI720929 VIE720910:VIE720929 VSA720910:VSA720929 WBW720910:WBW720929 WLS720910:WLS720929 WVO720910:WVO720929 JC786446:JC786465 SY786446:SY786465 ACU786446:ACU786465 AMQ786446:AMQ786465 AWM786446:AWM786465 BGI786446:BGI786465 BQE786446:BQE786465 CAA786446:CAA786465 CJW786446:CJW786465 CTS786446:CTS786465 DDO786446:DDO786465 DNK786446:DNK786465 DXG786446:DXG786465 EHC786446:EHC786465 EQY786446:EQY786465 FAU786446:FAU786465 FKQ786446:FKQ786465 FUM786446:FUM786465 GEI786446:GEI786465 GOE786446:GOE786465 GYA786446:GYA786465 HHW786446:HHW786465 HRS786446:HRS786465 IBO786446:IBO786465 ILK786446:ILK786465 IVG786446:IVG786465 JFC786446:JFC786465 JOY786446:JOY786465 JYU786446:JYU786465 KIQ786446:KIQ786465 KSM786446:KSM786465 LCI786446:LCI786465 LME786446:LME786465 LWA786446:LWA786465 MFW786446:MFW786465 MPS786446:MPS786465 MZO786446:MZO786465 NJK786446:NJK786465 NTG786446:NTG786465 ODC786446:ODC786465 OMY786446:OMY786465 OWU786446:OWU786465 PGQ786446:PGQ786465 PQM786446:PQM786465 QAI786446:QAI786465 QKE786446:QKE786465 QUA786446:QUA786465 RDW786446:RDW786465 RNS786446:RNS786465 RXO786446:RXO786465 SHK786446:SHK786465 SRG786446:SRG786465 TBC786446:TBC786465 TKY786446:TKY786465 TUU786446:TUU786465 UEQ786446:UEQ786465 UOM786446:UOM786465 UYI786446:UYI786465 VIE786446:VIE786465 VSA786446:VSA786465 WBW786446:WBW786465 WLS786446:WLS786465 WVO786446:WVO786465 JC851982:JC852001 SY851982:SY852001 ACU851982:ACU852001 AMQ851982:AMQ852001 AWM851982:AWM852001 BGI851982:BGI852001 BQE851982:BQE852001 CAA851982:CAA852001 CJW851982:CJW852001 CTS851982:CTS852001 DDO851982:DDO852001 DNK851982:DNK852001 DXG851982:DXG852001 EHC851982:EHC852001 EQY851982:EQY852001 FAU851982:FAU852001 FKQ851982:FKQ852001 FUM851982:FUM852001 GEI851982:GEI852001 GOE851982:GOE852001 GYA851982:GYA852001 HHW851982:HHW852001 HRS851982:HRS852001 IBO851982:IBO852001 ILK851982:ILK852001 IVG851982:IVG852001 JFC851982:JFC852001 JOY851982:JOY852001 JYU851982:JYU852001 KIQ851982:KIQ852001 KSM851982:KSM852001 LCI851982:LCI852001 LME851982:LME852001 LWA851982:LWA852001 MFW851982:MFW852001 MPS851982:MPS852001 MZO851982:MZO852001 NJK851982:NJK852001 NTG851982:NTG852001 ODC851982:ODC852001 OMY851982:OMY852001 OWU851982:OWU852001 PGQ851982:PGQ852001 PQM851982:PQM852001 QAI851982:QAI852001 QKE851982:QKE852001 QUA851982:QUA852001 RDW851982:RDW852001 RNS851982:RNS852001 RXO851982:RXO852001 SHK851982:SHK852001 SRG851982:SRG852001 TBC851982:TBC852001 TKY851982:TKY852001 TUU851982:TUU852001 UEQ851982:UEQ852001 UOM851982:UOM852001 UYI851982:UYI852001 VIE851982:VIE852001 VSA851982:VSA852001 WBW851982:WBW852001 WLS851982:WLS852001 WVO851982:WVO852001 JC917518:JC917537 SY917518:SY917537 ACU917518:ACU917537 AMQ917518:AMQ917537 AWM917518:AWM917537 BGI917518:BGI917537 BQE917518:BQE917537 CAA917518:CAA917537 CJW917518:CJW917537 CTS917518:CTS917537 DDO917518:DDO917537 DNK917518:DNK917537 DXG917518:DXG917537 EHC917518:EHC917537 EQY917518:EQY917537 FAU917518:FAU917537 FKQ917518:FKQ917537 FUM917518:FUM917537 GEI917518:GEI917537 GOE917518:GOE917537 GYA917518:GYA917537 HHW917518:HHW917537 HRS917518:HRS917537 IBO917518:IBO917537 ILK917518:ILK917537 IVG917518:IVG917537 JFC917518:JFC917537 JOY917518:JOY917537 JYU917518:JYU917537 KIQ917518:KIQ917537 KSM917518:KSM917537 LCI917518:LCI917537 LME917518:LME917537 LWA917518:LWA917537 MFW917518:MFW917537 MPS917518:MPS917537 MZO917518:MZO917537 NJK917518:NJK917537 NTG917518:NTG917537 ODC917518:ODC917537 OMY917518:OMY917537 OWU917518:OWU917537 PGQ917518:PGQ917537 PQM917518:PQM917537 QAI917518:QAI917537 QKE917518:QKE917537 QUA917518:QUA917537 RDW917518:RDW917537 RNS917518:RNS917537 RXO917518:RXO917537 SHK917518:SHK917537 SRG917518:SRG917537 TBC917518:TBC917537 TKY917518:TKY917537 TUU917518:TUU917537 UEQ917518:UEQ917537 UOM917518:UOM917537 UYI917518:UYI917537 VIE917518:VIE917537 VSA917518:VSA917537 WBW917518:WBW917537 WLS917518:WLS917537 WVO917518:WVO917537 JC983054:JC983073 SY983054:SY983073 ACU983054:ACU983073 AMQ983054:AMQ983073 AWM983054:AWM983073 BGI983054:BGI983073 BQE983054:BQE983073 CAA983054:CAA983073 CJW983054:CJW983073 CTS983054:CTS983073 DDO983054:DDO983073 DNK983054:DNK983073 DXG983054:DXG983073 EHC983054:EHC983073 EQY983054:EQY983073 FAU983054:FAU983073 FKQ983054:FKQ983073 FUM983054:FUM983073 GEI983054:GEI983073 GOE983054:GOE983073 GYA983054:GYA983073 HHW983054:HHW983073 HRS983054:HRS983073 IBO983054:IBO983073 ILK983054:ILK983073 IVG983054:IVG983073 JFC983054:JFC983073 JOY983054:JOY983073 JYU983054:JYU983073 KIQ983054:KIQ983073 KSM983054:KSM983073 LCI983054:LCI983073 LME983054:LME983073 LWA983054:LWA983073 MFW983054:MFW983073 MPS983054:MPS983073 MZO983054:MZO983073 NJK983054:NJK983073 NTG983054:NTG983073 ODC983054:ODC983073 OMY983054:OMY983073 OWU983054:OWU983073 PGQ983054:PGQ983073 PQM983054:PQM983073 QAI983054:QAI983073 QKE983054:QKE983073 QUA983054:QUA983073 RDW983054:RDW983073 RNS983054:RNS983073 RXO983054:RXO983073 SHK983054:SHK983073 SRG983054:SRG983073 TBC983054:TBC983073 TKY983054:TKY983073 TUU983054:TUU983073 UEQ983054:UEQ983073 UOM983054:UOM983073 UYI983054:UYI983073 VIE983054:VIE983073 VSA983054:VSA983073 WBW983054:WBW983073 WLS983054:WLS983073 WVO983054:WVO983073 B983054:B983073 B917518:B917537 B851982:B852001 B786446:B786465 B720910:B720929 B655374:B655393 B589838:B589857 B524302:B524321 B458766:B458785 B393230:B393249 B327694:B327713 B262158:B262177 B196622:B196641 B131086:B131105 B65550:B65569 JC22:JC31 SY22:SY31 WVO22:WVO31 WLS22:WLS31 WBW22:WBW31 VSA22:VSA31 VIE22:VIE31 UYI22:UYI31 UOM22:UOM31 UEQ22:UEQ31 TUU22:TUU31 TKY22:TKY31 TBC22:TBC31 SRG22:SRG31 SHK22:SHK31 RXO22:RXO31 RNS22:RNS31 RDW22:RDW31 QUA22:QUA31 QKE22:QKE31 QAI22:QAI31 PQM22:PQM31 PGQ22:PGQ31 OWU22:OWU31 OMY22:OMY31 ODC22:ODC31 NTG22:NTG31 NJK22:NJK31 MZO22:MZO31 MPS22:MPS31 MFW22:MFW31 LWA22:LWA31 LME22:LME31 LCI22:LCI31 KSM22:KSM31 KIQ22:KIQ31 JYU22:JYU31 JOY22:JOY31 JFC22:JFC31 IVG22:IVG31 ILK22:ILK31 IBO22:IBO31 HRS22:HRS31 HHW22:HHW31 GYA22:GYA31 GOE22:GOE31 GEI22:GEI31 FUM22:FUM31 FKQ22:FKQ31 FAU22:FAU31 EQY22:EQY31 EHC22:EHC31 DXG22:DXG31 DNK22:DNK31 DDO22:DDO31 CTS22:CTS31 CJW22:CJW31 CAA22:CAA31 BQE22:BQE31 BGI22:BGI31 AWM22:AWM31 AMQ22:AMQ31 ACU22:ACU31">
      <formula1>Sparten</formula1>
    </dataValidation>
    <dataValidation type="list" allowBlank="1" showInputMessage="1" showErrorMessage="1" sqref="D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D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D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D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D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D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D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D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D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D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D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D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D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D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D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formula1>"Ja,Nein"</formula1>
    </dataValidation>
    <dataValidation type="list" allowBlank="1" showInputMessage="1" showErrorMessage="1" sqref="WLT983054:WLT983068 WBX983054:WBX983068 VSB983054:VSB983068 VIF983054:VIF983068 UYJ983054:UYJ983068 UON983054:UON983068 UER983054:UER983068 TUV983054:TUV983068 TKZ983054:TKZ983068 TBD983054:TBD983068 SRH983054:SRH983068 SHL983054:SHL983068 RXP983054:RXP983068 RNT983054:RNT983068 RDX983054:RDX983068 QUB983054:QUB983068 QKF983054:QKF983068 QAJ983054:QAJ983068 PQN983054:PQN983068 PGR983054:PGR983068 OWV983054:OWV983068 OMZ983054:OMZ983068 ODD983054:ODD983068 NTH983054:NTH983068 NJL983054:NJL983068 MZP983054:MZP983068 MPT983054:MPT983068 MFX983054:MFX983068 LWB983054:LWB983068 LMF983054:LMF983068 LCJ983054:LCJ983068 KSN983054:KSN983068 KIR983054:KIR983068 JYV983054:JYV983068 JOZ983054:JOZ983068 JFD983054:JFD983068 IVH983054:IVH983068 ILL983054:ILL983068 IBP983054:IBP983068 HRT983054:HRT983068 HHX983054:HHX983068 GYB983054:GYB983068 GOF983054:GOF983068 GEJ983054:GEJ983068 FUN983054:FUN983068 FKR983054:FKR983068 FAV983054:FAV983068 EQZ983054:EQZ983068 EHD983054:EHD983068 DXH983054:DXH983068 DNL983054:DNL983068 DDP983054:DDP983068 CTT983054:CTT983068 CJX983054:CJX983068 CAB983054:CAB983068 BQF983054:BQF983068 BGJ983054:BGJ983068 AWN983054:AWN983068 AMR983054:AMR983068 ACV983054:ACV983068 SZ983054:SZ983068 JD983054:JD983068 C983054:C983068 WVP917518:WVP917532 WLT917518:WLT917532 WBX917518:WBX917532 VSB917518:VSB917532 VIF917518:VIF917532 UYJ917518:UYJ917532 UON917518:UON917532 UER917518:UER917532 TUV917518:TUV917532 TKZ917518:TKZ917532 TBD917518:TBD917532 SRH917518:SRH917532 SHL917518:SHL917532 RXP917518:RXP917532 RNT917518:RNT917532 RDX917518:RDX917532 QUB917518:QUB917532 QKF917518:QKF917532 QAJ917518:QAJ917532 PQN917518:PQN917532 PGR917518:PGR917532 OWV917518:OWV917532 OMZ917518:OMZ917532 ODD917518:ODD917532 NTH917518:NTH917532 NJL917518:NJL917532 MZP917518:MZP917532 MPT917518:MPT917532 MFX917518:MFX917532 LWB917518:LWB917532 LMF917518:LMF917532 LCJ917518:LCJ917532 KSN917518:KSN917532 KIR917518:KIR917532 JYV917518:JYV917532 JOZ917518:JOZ917532 JFD917518:JFD917532 IVH917518:IVH917532 ILL917518:ILL917532 IBP917518:IBP917532 HRT917518:HRT917532 HHX917518:HHX917532 GYB917518:GYB917532 GOF917518:GOF917532 GEJ917518:GEJ917532 FUN917518:FUN917532 FKR917518:FKR917532 FAV917518:FAV917532 EQZ917518:EQZ917532 EHD917518:EHD917532 DXH917518:DXH917532 DNL917518:DNL917532 DDP917518:DDP917532 CTT917518:CTT917532 CJX917518:CJX917532 CAB917518:CAB917532 BQF917518:BQF917532 BGJ917518:BGJ917532 AWN917518:AWN917532 AMR917518:AMR917532 ACV917518:ACV917532 SZ917518:SZ917532 JD917518:JD917532 C917518:C917532 WVP851982:WVP851996 WLT851982:WLT851996 WBX851982:WBX851996 VSB851982:VSB851996 VIF851982:VIF851996 UYJ851982:UYJ851996 UON851982:UON851996 UER851982:UER851996 TUV851982:TUV851996 TKZ851982:TKZ851996 TBD851982:TBD851996 SRH851982:SRH851996 SHL851982:SHL851996 RXP851982:RXP851996 RNT851982:RNT851996 RDX851982:RDX851996 QUB851982:QUB851996 QKF851982:QKF851996 QAJ851982:QAJ851996 PQN851982:PQN851996 PGR851982:PGR851996 OWV851982:OWV851996 OMZ851982:OMZ851996 ODD851982:ODD851996 NTH851982:NTH851996 NJL851982:NJL851996 MZP851982:MZP851996 MPT851982:MPT851996 MFX851982:MFX851996 LWB851982:LWB851996 LMF851982:LMF851996 LCJ851982:LCJ851996 KSN851982:KSN851996 KIR851982:KIR851996 JYV851982:JYV851996 JOZ851982:JOZ851996 JFD851982:JFD851996 IVH851982:IVH851996 ILL851982:ILL851996 IBP851982:IBP851996 HRT851982:HRT851996 HHX851982:HHX851996 GYB851982:GYB851996 GOF851982:GOF851996 GEJ851982:GEJ851996 FUN851982:FUN851996 FKR851982:FKR851996 FAV851982:FAV851996 EQZ851982:EQZ851996 EHD851982:EHD851996 DXH851982:DXH851996 DNL851982:DNL851996 DDP851982:DDP851996 CTT851982:CTT851996 CJX851982:CJX851996 CAB851982:CAB851996 BQF851982:BQF851996 BGJ851982:BGJ851996 AWN851982:AWN851996 AMR851982:AMR851996 ACV851982:ACV851996 SZ851982:SZ851996 JD851982:JD851996 C851982:C851996 WVP786446:WVP786460 WLT786446:WLT786460 WBX786446:WBX786460 VSB786446:VSB786460 VIF786446:VIF786460 UYJ786446:UYJ786460 UON786446:UON786460 UER786446:UER786460 TUV786446:TUV786460 TKZ786446:TKZ786460 TBD786446:TBD786460 SRH786446:SRH786460 SHL786446:SHL786460 RXP786446:RXP786460 RNT786446:RNT786460 RDX786446:RDX786460 QUB786446:QUB786460 QKF786446:QKF786460 QAJ786446:QAJ786460 PQN786446:PQN786460 PGR786446:PGR786460 OWV786446:OWV786460 OMZ786446:OMZ786460 ODD786446:ODD786460 NTH786446:NTH786460 NJL786446:NJL786460 MZP786446:MZP786460 MPT786446:MPT786460 MFX786446:MFX786460 LWB786446:LWB786460 LMF786446:LMF786460 LCJ786446:LCJ786460 KSN786446:KSN786460 KIR786446:KIR786460 JYV786446:JYV786460 JOZ786446:JOZ786460 JFD786446:JFD786460 IVH786446:IVH786460 ILL786446:ILL786460 IBP786446:IBP786460 HRT786446:HRT786460 HHX786446:HHX786460 GYB786446:GYB786460 GOF786446:GOF786460 GEJ786446:GEJ786460 FUN786446:FUN786460 FKR786446:FKR786460 FAV786446:FAV786460 EQZ786446:EQZ786460 EHD786446:EHD786460 DXH786446:DXH786460 DNL786446:DNL786460 DDP786446:DDP786460 CTT786446:CTT786460 CJX786446:CJX786460 CAB786446:CAB786460 BQF786446:BQF786460 BGJ786446:BGJ786460 AWN786446:AWN786460 AMR786446:AMR786460 ACV786446:ACV786460 SZ786446:SZ786460 JD786446:JD786460 C786446:C786460 WVP720910:WVP720924 WLT720910:WLT720924 WBX720910:WBX720924 VSB720910:VSB720924 VIF720910:VIF720924 UYJ720910:UYJ720924 UON720910:UON720924 UER720910:UER720924 TUV720910:TUV720924 TKZ720910:TKZ720924 TBD720910:TBD720924 SRH720910:SRH720924 SHL720910:SHL720924 RXP720910:RXP720924 RNT720910:RNT720924 RDX720910:RDX720924 QUB720910:QUB720924 QKF720910:QKF720924 QAJ720910:QAJ720924 PQN720910:PQN720924 PGR720910:PGR720924 OWV720910:OWV720924 OMZ720910:OMZ720924 ODD720910:ODD720924 NTH720910:NTH720924 NJL720910:NJL720924 MZP720910:MZP720924 MPT720910:MPT720924 MFX720910:MFX720924 LWB720910:LWB720924 LMF720910:LMF720924 LCJ720910:LCJ720924 KSN720910:KSN720924 KIR720910:KIR720924 JYV720910:JYV720924 JOZ720910:JOZ720924 JFD720910:JFD720924 IVH720910:IVH720924 ILL720910:ILL720924 IBP720910:IBP720924 HRT720910:HRT720924 HHX720910:HHX720924 GYB720910:GYB720924 GOF720910:GOF720924 GEJ720910:GEJ720924 FUN720910:FUN720924 FKR720910:FKR720924 FAV720910:FAV720924 EQZ720910:EQZ720924 EHD720910:EHD720924 DXH720910:DXH720924 DNL720910:DNL720924 DDP720910:DDP720924 CTT720910:CTT720924 CJX720910:CJX720924 CAB720910:CAB720924 BQF720910:BQF720924 BGJ720910:BGJ720924 AWN720910:AWN720924 AMR720910:AMR720924 ACV720910:ACV720924 SZ720910:SZ720924 JD720910:JD720924 C720910:C720924 WVP655374:WVP655388 WLT655374:WLT655388 WBX655374:WBX655388 VSB655374:VSB655388 VIF655374:VIF655388 UYJ655374:UYJ655388 UON655374:UON655388 UER655374:UER655388 TUV655374:TUV655388 TKZ655374:TKZ655388 TBD655374:TBD655388 SRH655374:SRH655388 SHL655374:SHL655388 RXP655374:RXP655388 RNT655374:RNT655388 RDX655374:RDX655388 QUB655374:QUB655388 QKF655374:QKF655388 QAJ655374:QAJ655388 PQN655374:PQN655388 PGR655374:PGR655388 OWV655374:OWV655388 OMZ655374:OMZ655388 ODD655374:ODD655388 NTH655374:NTH655388 NJL655374:NJL655388 MZP655374:MZP655388 MPT655374:MPT655388 MFX655374:MFX655388 LWB655374:LWB655388 LMF655374:LMF655388 LCJ655374:LCJ655388 KSN655374:KSN655388 KIR655374:KIR655388 JYV655374:JYV655388 JOZ655374:JOZ655388 JFD655374:JFD655388 IVH655374:IVH655388 ILL655374:ILL655388 IBP655374:IBP655388 HRT655374:HRT655388 HHX655374:HHX655388 GYB655374:GYB655388 GOF655374:GOF655388 GEJ655374:GEJ655388 FUN655374:FUN655388 FKR655374:FKR655388 FAV655374:FAV655388 EQZ655374:EQZ655388 EHD655374:EHD655388 DXH655374:DXH655388 DNL655374:DNL655388 DDP655374:DDP655388 CTT655374:CTT655388 CJX655374:CJX655388 CAB655374:CAB655388 BQF655374:BQF655388 BGJ655374:BGJ655388 AWN655374:AWN655388 AMR655374:AMR655388 ACV655374:ACV655388 SZ655374:SZ655388 JD655374:JD655388 C655374:C655388 WVP589838:WVP589852 WLT589838:WLT589852 WBX589838:WBX589852 VSB589838:VSB589852 VIF589838:VIF589852 UYJ589838:UYJ589852 UON589838:UON589852 UER589838:UER589852 TUV589838:TUV589852 TKZ589838:TKZ589852 TBD589838:TBD589852 SRH589838:SRH589852 SHL589838:SHL589852 RXP589838:RXP589852 RNT589838:RNT589852 RDX589838:RDX589852 QUB589838:QUB589852 QKF589838:QKF589852 QAJ589838:QAJ589852 PQN589838:PQN589852 PGR589838:PGR589852 OWV589838:OWV589852 OMZ589838:OMZ589852 ODD589838:ODD589852 NTH589838:NTH589852 NJL589838:NJL589852 MZP589838:MZP589852 MPT589838:MPT589852 MFX589838:MFX589852 LWB589838:LWB589852 LMF589838:LMF589852 LCJ589838:LCJ589852 KSN589838:KSN589852 KIR589838:KIR589852 JYV589838:JYV589852 JOZ589838:JOZ589852 JFD589838:JFD589852 IVH589838:IVH589852 ILL589838:ILL589852 IBP589838:IBP589852 HRT589838:HRT589852 HHX589838:HHX589852 GYB589838:GYB589852 GOF589838:GOF589852 GEJ589838:GEJ589852 FUN589838:FUN589852 FKR589838:FKR589852 FAV589838:FAV589852 EQZ589838:EQZ589852 EHD589838:EHD589852 DXH589838:DXH589852 DNL589838:DNL589852 DDP589838:DDP589852 CTT589838:CTT589852 CJX589838:CJX589852 CAB589838:CAB589852 BQF589838:BQF589852 BGJ589838:BGJ589852 AWN589838:AWN589852 AMR589838:AMR589852 ACV589838:ACV589852 SZ589838:SZ589852 JD589838:JD589852 C589838:C589852 WVP524302:WVP524316 WLT524302:WLT524316 WBX524302:WBX524316 VSB524302:VSB524316 VIF524302:VIF524316 UYJ524302:UYJ524316 UON524302:UON524316 UER524302:UER524316 TUV524302:TUV524316 TKZ524302:TKZ524316 TBD524302:TBD524316 SRH524302:SRH524316 SHL524302:SHL524316 RXP524302:RXP524316 RNT524302:RNT524316 RDX524302:RDX524316 QUB524302:QUB524316 QKF524302:QKF524316 QAJ524302:QAJ524316 PQN524302:PQN524316 PGR524302:PGR524316 OWV524302:OWV524316 OMZ524302:OMZ524316 ODD524302:ODD524316 NTH524302:NTH524316 NJL524302:NJL524316 MZP524302:MZP524316 MPT524302:MPT524316 MFX524302:MFX524316 LWB524302:LWB524316 LMF524302:LMF524316 LCJ524302:LCJ524316 KSN524302:KSN524316 KIR524302:KIR524316 JYV524302:JYV524316 JOZ524302:JOZ524316 JFD524302:JFD524316 IVH524302:IVH524316 ILL524302:ILL524316 IBP524302:IBP524316 HRT524302:HRT524316 HHX524302:HHX524316 GYB524302:GYB524316 GOF524302:GOF524316 GEJ524302:GEJ524316 FUN524302:FUN524316 FKR524302:FKR524316 FAV524302:FAV524316 EQZ524302:EQZ524316 EHD524302:EHD524316 DXH524302:DXH524316 DNL524302:DNL524316 DDP524302:DDP524316 CTT524302:CTT524316 CJX524302:CJX524316 CAB524302:CAB524316 BQF524302:BQF524316 BGJ524302:BGJ524316 AWN524302:AWN524316 AMR524302:AMR524316 ACV524302:ACV524316 SZ524302:SZ524316 JD524302:JD524316 C524302:C524316 WVP458766:WVP458780 WLT458766:WLT458780 WBX458766:WBX458780 VSB458766:VSB458780 VIF458766:VIF458780 UYJ458766:UYJ458780 UON458766:UON458780 UER458766:UER458780 TUV458766:TUV458780 TKZ458766:TKZ458780 TBD458766:TBD458780 SRH458766:SRH458780 SHL458766:SHL458780 RXP458766:RXP458780 RNT458766:RNT458780 RDX458766:RDX458780 QUB458766:QUB458780 QKF458766:QKF458780 QAJ458766:QAJ458780 PQN458766:PQN458780 PGR458766:PGR458780 OWV458766:OWV458780 OMZ458766:OMZ458780 ODD458766:ODD458780 NTH458766:NTH458780 NJL458766:NJL458780 MZP458766:MZP458780 MPT458766:MPT458780 MFX458766:MFX458780 LWB458766:LWB458780 LMF458766:LMF458780 LCJ458766:LCJ458780 KSN458766:KSN458780 KIR458766:KIR458780 JYV458766:JYV458780 JOZ458766:JOZ458780 JFD458766:JFD458780 IVH458766:IVH458780 ILL458766:ILL458780 IBP458766:IBP458780 HRT458766:HRT458780 HHX458766:HHX458780 GYB458766:GYB458780 GOF458766:GOF458780 GEJ458766:GEJ458780 FUN458766:FUN458780 FKR458766:FKR458780 FAV458766:FAV458780 EQZ458766:EQZ458780 EHD458766:EHD458780 DXH458766:DXH458780 DNL458766:DNL458780 DDP458766:DDP458780 CTT458766:CTT458780 CJX458766:CJX458780 CAB458766:CAB458780 BQF458766:BQF458780 BGJ458766:BGJ458780 AWN458766:AWN458780 AMR458766:AMR458780 ACV458766:ACV458780 SZ458766:SZ458780 JD458766:JD458780 C458766:C458780 WVP393230:WVP393244 WLT393230:WLT393244 WBX393230:WBX393244 VSB393230:VSB393244 VIF393230:VIF393244 UYJ393230:UYJ393244 UON393230:UON393244 UER393230:UER393244 TUV393230:TUV393244 TKZ393230:TKZ393244 TBD393230:TBD393244 SRH393230:SRH393244 SHL393230:SHL393244 RXP393230:RXP393244 RNT393230:RNT393244 RDX393230:RDX393244 QUB393230:QUB393244 QKF393230:QKF393244 QAJ393230:QAJ393244 PQN393230:PQN393244 PGR393230:PGR393244 OWV393230:OWV393244 OMZ393230:OMZ393244 ODD393230:ODD393244 NTH393230:NTH393244 NJL393230:NJL393244 MZP393230:MZP393244 MPT393230:MPT393244 MFX393230:MFX393244 LWB393230:LWB393244 LMF393230:LMF393244 LCJ393230:LCJ393244 KSN393230:KSN393244 KIR393230:KIR393244 JYV393230:JYV393244 JOZ393230:JOZ393244 JFD393230:JFD393244 IVH393230:IVH393244 ILL393230:ILL393244 IBP393230:IBP393244 HRT393230:HRT393244 HHX393230:HHX393244 GYB393230:GYB393244 GOF393230:GOF393244 GEJ393230:GEJ393244 FUN393230:FUN393244 FKR393230:FKR393244 FAV393230:FAV393244 EQZ393230:EQZ393244 EHD393230:EHD393244 DXH393230:DXH393244 DNL393230:DNL393244 DDP393230:DDP393244 CTT393230:CTT393244 CJX393230:CJX393244 CAB393230:CAB393244 BQF393230:BQF393244 BGJ393230:BGJ393244 AWN393230:AWN393244 AMR393230:AMR393244 ACV393230:ACV393244 SZ393230:SZ393244 JD393230:JD393244 C393230:C393244 WVP327694:WVP327708 WLT327694:WLT327708 WBX327694:WBX327708 VSB327694:VSB327708 VIF327694:VIF327708 UYJ327694:UYJ327708 UON327694:UON327708 UER327694:UER327708 TUV327694:TUV327708 TKZ327694:TKZ327708 TBD327694:TBD327708 SRH327694:SRH327708 SHL327694:SHL327708 RXP327694:RXP327708 RNT327694:RNT327708 RDX327694:RDX327708 QUB327694:QUB327708 QKF327694:QKF327708 QAJ327694:QAJ327708 PQN327694:PQN327708 PGR327694:PGR327708 OWV327694:OWV327708 OMZ327694:OMZ327708 ODD327694:ODD327708 NTH327694:NTH327708 NJL327694:NJL327708 MZP327694:MZP327708 MPT327694:MPT327708 MFX327694:MFX327708 LWB327694:LWB327708 LMF327694:LMF327708 LCJ327694:LCJ327708 KSN327694:KSN327708 KIR327694:KIR327708 JYV327694:JYV327708 JOZ327694:JOZ327708 JFD327694:JFD327708 IVH327694:IVH327708 ILL327694:ILL327708 IBP327694:IBP327708 HRT327694:HRT327708 HHX327694:HHX327708 GYB327694:GYB327708 GOF327694:GOF327708 GEJ327694:GEJ327708 FUN327694:FUN327708 FKR327694:FKR327708 FAV327694:FAV327708 EQZ327694:EQZ327708 EHD327694:EHD327708 DXH327694:DXH327708 DNL327694:DNL327708 DDP327694:DDP327708 CTT327694:CTT327708 CJX327694:CJX327708 CAB327694:CAB327708 BQF327694:BQF327708 BGJ327694:BGJ327708 AWN327694:AWN327708 AMR327694:AMR327708 ACV327694:ACV327708 SZ327694:SZ327708 JD327694:JD327708 C327694:C327708 WVP262158:WVP262172 WLT262158:WLT262172 WBX262158:WBX262172 VSB262158:VSB262172 VIF262158:VIF262172 UYJ262158:UYJ262172 UON262158:UON262172 UER262158:UER262172 TUV262158:TUV262172 TKZ262158:TKZ262172 TBD262158:TBD262172 SRH262158:SRH262172 SHL262158:SHL262172 RXP262158:RXP262172 RNT262158:RNT262172 RDX262158:RDX262172 QUB262158:QUB262172 QKF262158:QKF262172 QAJ262158:QAJ262172 PQN262158:PQN262172 PGR262158:PGR262172 OWV262158:OWV262172 OMZ262158:OMZ262172 ODD262158:ODD262172 NTH262158:NTH262172 NJL262158:NJL262172 MZP262158:MZP262172 MPT262158:MPT262172 MFX262158:MFX262172 LWB262158:LWB262172 LMF262158:LMF262172 LCJ262158:LCJ262172 KSN262158:KSN262172 KIR262158:KIR262172 JYV262158:JYV262172 JOZ262158:JOZ262172 JFD262158:JFD262172 IVH262158:IVH262172 ILL262158:ILL262172 IBP262158:IBP262172 HRT262158:HRT262172 HHX262158:HHX262172 GYB262158:GYB262172 GOF262158:GOF262172 GEJ262158:GEJ262172 FUN262158:FUN262172 FKR262158:FKR262172 FAV262158:FAV262172 EQZ262158:EQZ262172 EHD262158:EHD262172 DXH262158:DXH262172 DNL262158:DNL262172 DDP262158:DDP262172 CTT262158:CTT262172 CJX262158:CJX262172 CAB262158:CAB262172 BQF262158:BQF262172 BGJ262158:BGJ262172 AWN262158:AWN262172 AMR262158:AMR262172 ACV262158:ACV262172 SZ262158:SZ262172 JD262158:JD262172 C262158:C262172 WVP196622:WVP196636 WLT196622:WLT196636 WBX196622:WBX196636 VSB196622:VSB196636 VIF196622:VIF196636 UYJ196622:UYJ196636 UON196622:UON196636 UER196622:UER196636 TUV196622:TUV196636 TKZ196622:TKZ196636 TBD196622:TBD196636 SRH196622:SRH196636 SHL196622:SHL196636 RXP196622:RXP196636 RNT196622:RNT196636 RDX196622:RDX196636 QUB196622:QUB196636 QKF196622:QKF196636 QAJ196622:QAJ196636 PQN196622:PQN196636 PGR196622:PGR196636 OWV196622:OWV196636 OMZ196622:OMZ196636 ODD196622:ODD196636 NTH196622:NTH196636 NJL196622:NJL196636 MZP196622:MZP196636 MPT196622:MPT196636 MFX196622:MFX196636 LWB196622:LWB196636 LMF196622:LMF196636 LCJ196622:LCJ196636 KSN196622:KSN196636 KIR196622:KIR196636 JYV196622:JYV196636 JOZ196622:JOZ196636 JFD196622:JFD196636 IVH196622:IVH196636 ILL196622:ILL196636 IBP196622:IBP196636 HRT196622:HRT196636 HHX196622:HHX196636 GYB196622:GYB196636 GOF196622:GOF196636 GEJ196622:GEJ196636 FUN196622:FUN196636 FKR196622:FKR196636 FAV196622:FAV196636 EQZ196622:EQZ196636 EHD196622:EHD196636 DXH196622:DXH196636 DNL196622:DNL196636 DDP196622:DDP196636 CTT196622:CTT196636 CJX196622:CJX196636 CAB196622:CAB196636 BQF196622:BQF196636 BGJ196622:BGJ196636 AWN196622:AWN196636 AMR196622:AMR196636 ACV196622:ACV196636 SZ196622:SZ196636 JD196622:JD196636 C196622:C196636 WVP131086:WVP131100 WLT131086:WLT131100 WBX131086:WBX131100 VSB131086:VSB131100 VIF131086:VIF131100 UYJ131086:UYJ131100 UON131086:UON131100 UER131086:UER131100 TUV131086:TUV131100 TKZ131086:TKZ131100 TBD131086:TBD131100 SRH131086:SRH131100 SHL131086:SHL131100 RXP131086:RXP131100 RNT131086:RNT131100 RDX131086:RDX131100 QUB131086:QUB131100 QKF131086:QKF131100 QAJ131086:QAJ131100 PQN131086:PQN131100 PGR131086:PGR131100 OWV131086:OWV131100 OMZ131086:OMZ131100 ODD131086:ODD131100 NTH131086:NTH131100 NJL131086:NJL131100 MZP131086:MZP131100 MPT131086:MPT131100 MFX131086:MFX131100 LWB131086:LWB131100 LMF131086:LMF131100 LCJ131086:LCJ131100 KSN131086:KSN131100 KIR131086:KIR131100 JYV131086:JYV131100 JOZ131086:JOZ131100 JFD131086:JFD131100 IVH131086:IVH131100 ILL131086:ILL131100 IBP131086:IBP131100 HRT131086:HRT131100 HHX131086:HHX131100 GYB131086:GYB131100 GOF131086:GOF131100 GEJ131086:GEJ131100 FUN131086:FUN131100 FKR131086:FKR131100 FAV131086:FAV131100 EQZ131086:EQZ131100 EHD131086:EHD131100 DXH131086:DXH131100 DNL131086:DNL131100 DDP131086:DDP131100 CTT131086:CTT131100 CJX131086:CJX131100 CAB131086:CAB131100 BQF131086:BQF131100 BGJ131086:BGJ131100 AWN131086:AWN131100 AMR131086:AMR131100 ACV131086:ACV131100 SZ131086:SZ131100 JD131086:JD131100 C131086:C131100 WVP65550:WVP65564 WLT65550:WLT65564 WBX65550:WBX65564 VSB65550:VSB65564 VIF65550:VIF65564 UYJ65550:UYJ65564 UON65550:UON65564 UER65550:UER65564 TUV65550:TUV65564 TKZ65550:TKZ65564 TBD65550:TBD65564 SRH65550:SRH65564 SHL65550:SHL65564 RXP65550:RXP65564 RNT65550:RNT65564 RDX65550:RDX65564 QUB65550:QUB65564 QKF65550:QKF65564 QAJ65550:QAJ65564 PQN65550:PQN65564 PGR65550:PGR65564 OWV65550:OWV65564 OMZ65550:OMZ65564 ODD65550:ODD65564 NTH65550:NTH65564 NJL65550:NJL65564 MZP65550:MZP65564 MPT65550:MPT65564 MFX65550:MFX65564 LWB65550:LWB65564 LMF65550:LMF65564 LCJ65550:LCJ65564 KSN65550:KSN65564 KIR65550:KIR65564 JYV65550:JYV65564 JOZ65550:JOZ65564 JFD65550:JFD65564 IVH65550:IVH65564 ILL65550:ILL65564 IBP65550:IBP65564 HRT65550:HRT65564 HHX65550:HHX65564 GYB65550:GYB65564 GOF65550:GOF65564 GEJ65550:GEJ65564 FUN65550:FUN65564 FKR65550:FKR65564 FAV65550:FAV65564 EQZ65550:EQZ65564 EHD65550:EHD65564 DXH65550:DXH65564 DNL65550:DNL65564 DDP65550:DDP65564 CTT65550:CTT65564 CJX65550:CJX65564 CAB65550:CAB65564 BQF65550:BQF65564 BGJ65550:BGJ65564 AWN65550:AWN65564 AMR65550:AMR65564 ACV65550:ACV65564 SZ65550:SZ65564 JD65550:JD65564 C65550:C65564 WVP983054:WVP983068 SZ22:SZ31 ACV22:ACV31 AMR22:AMR31 AWN22:AWN31 BGJ22:BGJ31 BQF22:BQF31 CAB22:CAB31 CJX22:CJX31 CTT22:CTT31 DDP22:DDP31 DNL22:DNL31 DXH22:DXH31 EHD22:EHD31 EQZ22:EQZ31 FAV22:FAV31 FKR22:FKR31 FUN22:FUN31 GEJ22:GEJ31 GOF22:GOF31 GYB22:GYB31 HHX22:HHX31 HRT22:HRT31 IBP22:IBP31 ILL22:ILL31 IVH22:IVH31 JFD22:JFD31 JOZ22:JOZ31 JYV22:JYV31 KIR22:KIR31 KSN22:KSN31 LCJ22:LCJ31 LMF22:LMF31 LWB22:LWB31 MFX22:MFX31 MPT22:MPT31 MZP22:MZP31 NJL22:NJL31 NTH22:NTH31 ODD22:ODD31 OMZ22:OMZ31 OWV22:OWV31 PGR22:PGR31 PQN22:PQN31 QAJ22:QAJ31 QKF22:QKF31 QUB22:QUB31 RDX22:RDX31 RNT22:RNT31 RXP22:RXP31 SHL22:SHL31 SRH22:SRH31 TBD22:TBD31 TKZ22:TKZ31 TUV22:TUV31 UER22:UER31 UON22:UON31 UYJ22:UYJ31 VIF22:VIF31 VSB22:VSB31 WBX22:WBX31 WLT22:WLT31 WVP22:WVP31 JD22:JD31">
      <formula1>$S$3:$S$19</formula1>
    </dataValidation>
    <dataValidation type="list" allowBlank="1" showInputMessage="1" showErrorMessage="1" sqref="C19:C31">
      <formula1>Beiträge</formula1>
    </dataValidation>
  </dataValidations>
  <pageMargins left="0.7" right="0.7" top="0.78740157499999996" bottom="0.78740157499999996" header="0.3" footer="0.3"/>
  <pageSetup paperSize="9" scale="97"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17</vt:i4>
      </vt:variant>
    </vt:vector>
  </HeadingPairs>
  <TitlesOfParts>
    <vt:vector size="22" baseType="lpstr">
      <vt:lpstr>Hinweise</vt:lpstr>
      <vt:lpstr>BSG Ansprechpartner</vt:lpstr>
      <vt:lpstr>Bestandserhebung</vt:lpstr>
      <vt:lpstr>Auswertung für LBSVN</vt:lpstr>
      <vt:lpstr>Grunddaten</vt:lpstr>
      <vt:lpstr>Beiträge</vt:lpstr>
      <vt:lpstr>Beiträge_Summen</vt:lpstr>
      <vt:lpstr>BSG_NAMEN</vt:lpstr>
      <vt:lpstr>BSG_Namen_NR</vt:lpstr>
      <vt:lpstr>'Auswertung für LBSVN'!Druckbereich</vt:lpstr>
      <vt:lpstr>Grunddaten!Druckbereich</vt:lpstr>
      <vt:lpstr>Hinweise!Druckbereich</vt:lpstr>
      <vt:lpstr>Rechnung!Druckbereich</vt:lpstr>
      <vt:lpstr>Geburtsdatum</vt:lpstr>
      <vt:lpstr>Geschlecht</vt:lpstr>
      <vt:lpstr>Ligen</vt:lpstr>
      <vt:lpstr>Name</vt:lpstr>
      <vt:lpstr>Sparte1</vt:lpstr>
      <vt:lpstr>Sparten</vt:lpstr>
      <vt:lpstr>Tarif</vt:lpstr>
      <vt:lpstr>TARIFE</vt:lpstr>
      <vt:lpstr>Vorname</vt:lpstr>
    </vt:vector>
  </TitlesOfParts>
  <Company>BKK MOBIL OIL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Beneke, Thoren</dc:creator>
  <cp:lastModifiedBy>Michael Frede</cp:lastModifiedBy>
  <cp:lastPrinted>2020-03-26T22:20:11Z</cp:lastPrinted>
  <dcterms:created xsi:type="dcterms:W3CDTF">2014-02-07T13:32:55Z</dcterms:created>
  <dcterms:modified xsi:type="dcterms:W3CDTF">2024-01-14T11:28:45Z</dcterms:modified>
</cp:coreProperties>
</file>